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rsonal\Website\My_Site\Data\Assets\"/>
    </mc:Choice>
  </mc:AlternateContent>
  <xr:revisionPtr revIDLastSave="0" documentId="8_{C0922125-40D3-4A93-87D0-24DC06DA2C27}" xr6:coauthVersionLast="36" xr6:coauthVersionMax="36" xr10:uidLastSave="{00000000-0000-0000-0000-000000000000}"/>
  <bookViews>
    <workbookView xWindow="120" yWindow="105" windowWidth="20115" windowHeight="6480" tabRatio="948" xr2:uid="{00000000-000D-0000-FFFF-FFFF00000000}"/>
  </bookViews>
  <sheets>
    <sheet name="Data" sheetId="1" r:id="rId1"/>
    <sheet name="Sources" sheetId="2" r:id="rId2"/>
    <sheet name="Australia" sheetId="3" r:id="rId3"/>
    <sheet name="Austria" sheetId="4" r:id="rId4"/>
    <sheet name="Belgium" sheetId="5" r:id="rId5"/>
    <sheet name="Canada" sheetId="6" r:id="rId6"/>
    <sheet name="Denmark" sheetId="9" r:id="rId7"/>
    <sheet name="Finland" sheetId="11" r:id="rId8"/>
    <sheet name="France" sheetId="12" r:id="rId9"/>
    <sheet name="Germany" sheetId="13" r:id="rId10"/>
    <sheet name="Greece" sheetId="14" r:id="rId11"/>
    <sheet name="Ireland" sheetId="17" r:id="rId12"/>
    <sheet name="Italy" sheetId="19" r:id="rId13"/>
    <sheet name="Japan" sheetId="20" r:id="rId14"/>
    <sheet name="Netherlands" sheetId="24" r:id="rId15"/>
    <sheet name="New Zealand" sheetId="25" r:id="rId16"/>
    <sheet name="Norway" sheetId="26" r:id="rId17"/>
    <sheet name="Portugal" sheetId="28" r:id="rId18"/>
    <sheet name="Spain" sheetId="31" r:id="rId19"/>
    <sheet name="Sweden" sheetId="32" r:id="rId20"/>
    <sheet name="Switzerland" sheetId="33" r:id="rId21"/>
    <sheet name="UK" sheetId="35" r:id="rId22"/>
    <sheet name="USA" sheetId="36" r:id="rId23"/>
  </sheets>
  <calcPr calcId="191029"/>
</workbook>
</file>

<file path=xl/calcChain.xml><?xml version="1.0" encoding="utf-8"?>
<calcChain xmlns="http://schemas.openxmlformats.org/spreadsheetml/2006/main">
  <c r="AE4" i="25" l="1"/>
  <c r="AE5" i="25"/>
  <c r="AE6" i="25"/>
  <c r="AE7" i="25"/>
  <c r="AE8" i="25"/>
  <c r="AF8" i="25" s="1"/>
  <c r="AE9" i="25"/>
  <c r="AE10" i="25"/>
  <c r="AE11" i="25"/>
  <c r="AE12" i="25"/>
  <c r="AE13" i="25"/>
  <c r="AF13" i="25" s="1"/>
  <c r="AE14" i="25"/>
  <c r="AE15" i="25"/>
  <c r="AE16" i="25"/>
  <c r="AE17" i="25"/>
  <c r="AE18" i="25"/>
  <c r="AE19" i="25"/>
  <c r="AE20" i="25"/>
  <c r="AE21" i="25"/>
  <c r="AE22" i="25"/>
  <c r="AE23" i="25"/>
  <c r="AF23" i="25" s="1"/>
  <c r="AE24" i="25"/>
  <c r="AE25" i="25"/>
  <c r="AE26" i="25"/>
  <c r="AE27" i="25"/>
  <c r="AE28" i="25"/>
  <c r="AF28" i="25" s="1"/>
  <c r="AE29" i="25"/>
  <c r="AE30" i="25"/>
  <c r="AE31" i="25"/>
  <c r="AE32" i="25"/>
  <c r="AE33" i="25"/>
  <c r="AE34" i="25"/>
  <c r="AE35" i="25"/>
  <c r="AE36" i="25"/>
  <c r="AE37" i="25"/>
  <c r="AE38" i="25"/>
  <c r="AF38" i="25" s="1"/>
  <c r="AE39" i="25"/>
  <c r="AE40" i="25"/>
  <c r="AE41" i="25"/>
  <c r="AE42" i="25"/>
  <c r="AE43" i="25"/>
  <c r="AF43" i="25" s="1"/>
  <c r="AE44" i="25"/>
  <c r="AE45" i="25"/>
  <c r="AE46" i="25"/>
  <c r="AE47" i="25"/>
  <c r="AE48" i="25"/>
  <c r="AF48" i="25" s="1"/>
  <c r="AE49" i="25"/>
  <c r="AE50" i="25"/>
  <c r="AE51" i="25"/>
  <c r="AE52" i="25"/>
  <c r="AE53" i="25"/>
  <c r="AF53" i="25" s="1"/>
  <c r="AE54" i="25"/>
  <c r="AE55" i="25"/>
  <c r="AE56" i="25"/>
  <c r="AE57" i="25"/>
  <c r="AE58" i="25"/>
  <c r="AE59" i="25"/>
  <c r="AE60" i="25"/>
  <c r="AE61" i="25"/>
  <c r="AE62" i="25"/>
  <c r="AE63" i="25"/>
  <c r="AE64" i="25"/>
  <c r="AE65" i="25"/>
  <c r="AE66" i="25"/>
  <c r="AE67" i="25"/>
  <c r="AE68" i="25"/>
  <c r="AE69" i="25"/>
  <c r="AE70" i="25"/>
  <c r="AE71" i="25"/>
  <c r="AE72" i="25"/>
  <c r="AE73" i="25"/>
  <c r="AE74" i="25"/>
  <c r="AE75" i="25"/>
  <c r="AE76" i="25"/>
  <c r="AE77" i="25"/>
  <c r="AE78" i="25"/>
  <c r="AE79" i="25"/>
  <c r="AE80" i="25"/>
  <c r="AE81" i="25"/>
  <c r="AE82" i="25"/>
  <c r="AE83" i="25"/>
  <c r="AF83" i="25" s="1"/>
  <c r="AE84" i="25"/>
  <c r="AE85" i="25"/>
  <c r="AE86" i="25"/>
  <c r="AE87" i="25"/>
  <c r="AE88" i="25"/>
  <c r="AE89" i="25"/>
  <c r="AE90" i="25"/>
  <c r="AE91" i="25"/>
  <c r="AE92" i="25"/>
  <c r="AE93" i="25"/>
  <c r="AF93" i="25" s="1"/>
  <c r="AE94" i="25"/>
  <c r="AE95" i="25"/>
  <c r="AE96" i="25"/>
  <c r="AE97" i="25"/>
  <c r="AE98" i="25"/>
  <c r="AE99" i="25"/>
  <c r="AE100" i="25"/>
  <c r="AE101" i="25"/>
  <c r="AE102" i="25"/>
  <c r="AE103" i="25"/>
  <c r="AE104" i="25"/>
  <c r="AE105" i="25"/>
  <c r="AE106" i="25"/>
  <c r="AE107" i="25"/>
  <c r="AE108" i="25"/>
  <c r="AF108" i="25" s="1"/>
  <c r="AE109" i="25"/>
  <c r="AE110" i="25"/>
  <c r="AE3" i="25"/>
  <c r="AF3" i="25" s="1"/>
  <c r="AF68" i="25"/>
  <c r="AF88" i="25"/>
  <c r="AF58" i="25"/>
  <c r="AF78" i="25"/>
  <c r="AF98" i="25"/>
  <c r="AF18" i="25"/>
  <c r="AF33" i="25"/>
  <c r="AF63" i="25"/>
  <c r="AF73" i="25"/>
  <c r="AF103" i="25"/>
  <c r="F13" i="5" l="1"/>
  <c r="E11" i="5"/>
  <c r="F11" i="5" s="1"/>
  <c r="E9" i="5"/>
  <c r="F9" i="5" s="1"/>
  <c r="F4" i="5"/>
  <c r="F3" i="5"/>
  <c r="D93" i="36"/>
  <c r="D94" i="36"/>
  <c r="D95" i="36"/>
  <c r="D96" i="36"/>
  <c r="D97" i="36"/>
  <c r="D98" i="36"/>
  <c r="D99" i="36"/>
  <c r="D100" i="36"/>
  <c r="D102" i="36"/>
  <c r="D103" i="36"/>
  <c r="D92" i="36"/>
  <c r="D71" i="36"/>
  <c r="D54" i="36"/>
  <c r="D70" i="36"/>
  <c r="D69" i="36"/>
  <c r="D68" i="36"/>
  <c r="D67" i="36"/>
  <c r="D66" i="36"/>
  <c r="D65" i="36"/>
  <c r="D64" i="36"/>
  <c r="D63" i="36"/>
  <c r="D62" i="36"/>
  <c r="D61" i="36"/>
  <c r="D60" i="36"/>
  <c r="D59" i="36"/>
  <c r="D58" i="36"/>
  <c r="D57" i="36"/>
  <c r="D56" i="36"/>
  <c r="D55" i="36"/>
  <c r="D53" i="36"/>
  <c r="D51" i="36"/>
  <c r="D49" i="36"/>
  <c r="D47" i="36"/>
  <c r="D45" i="36"/>
  <c r="D43" i="36"/>
  <c r="D41" i="36"/>
  <c r="D39" i="36"/>
  <c r="D37" i="36"/>
  <c r="D35" i="36"/>
  <c r="D33" i="36"/>
  <c r="D28" i="36"/>
  <c r="D23" i="36"/>
  <c r="D14" i="36"/>
  <c r="D3" i="36"/>
  <c r="D4" i="35"/>
  <c r="D5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" i="35"/>
  <c r="D4" i="33"/>
  <c r="D5" i="33"/>
  <c r="D6" i="33"/>
  <c r="D7" i="33"/>
  <c r="D8" i="33"/>
  <c r="D9" i="33"/>
  <c r="D10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2" i="33"/>
  <c r="D33" i="33"/>
  <c r="D34" i="33"/>
  <c r="D35" i="33"/>
  <c r="D36" i="33"/>
  <c r="D37" i="33"/>
  <c r="D38" i="33"/>
  <c r="D3" i="33"/>
  <c r="D4" i="31"/>
  <c r="D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" i="31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12" i="28"/>
  <c r="D4" i="28"/>
  <c r="D5" i="28"/>
  <c r="D6" i="28"/>
  <c r="D3" i="28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2" i="17"/>
  <c r="D20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3" i="17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28" i="5"/>
  <c r="D16" i="5"/>
  <c r="D17" i="5"/>
  <c r="D18" i="5"/>
  <c r="D19" i="5"/>
  <c r="D20" i="5"/>
  <c r="D21" i="5"/>
  <c r="D22" i="5"/>
  <c r="D23" i="5"/>
  <c r="D24" i="5"/>
  <c r="D25" i="5"/>
  <c r="D26" i="5"/>
  <c r="D15" i="5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40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CF7" i="6"/>
  <c r="CE9" i="6"/>
  <c r="CF9" i="6" s="1"/>
  <c r="CE10" i="6"/>
  <c r="CF10" i="6" s="1"/>
  <c r="CF5" i="6"/>
  <c r="CF6" i="6"/>
  <c r="CE66" i="6"/>
  <c r="CF66" i="6" s="1"/>
  <c r="CE67" i="6"/>
  <c r="CE68" i="6"/>
  <c r="CF68" i="6" s="1"/>
  <c r="CE69" i="6"/>
  <c r="CF69" i="6" s="1"/>
  <c r="CE70" i="6"/>
  <c r="CF70" i="6" s="1"/>
  <c r="CE71" i="6"/>
  <c r="CF71" i="6" s="1"/>
  <c r="CE72" i="6"/>
  <c r="CF72" i="6" s="1"/>
  <c r="CE73" i="6"/>
  <c r="CF73" i="6" s="1"/>
  <c r="CE74" i="6"/>
  <c r="CF74" i="6" s="1"/>
  <c r="CF67" i="6"/>
  <c r="CE63" i="6"/>
  <c r="CF63" i="6" s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Q73" i="3"/>
  <c r="R73" i="3" s="1"/>
  <c r="Q74" i="3"/>
  <c r="R74" i="3" s="1"/>
  <c r="Q75" i="3"/>
  <c r="R75" i="3" s="1"/>
  <c r="Q6" i="3"/>
  <c r="Q7" i="3"/>
  <c r="R7" i="3" s="1"/>
  <c r="Q8" i="3"/>
  <c r="R8" i="3" s="1"/>
  <c r="Q9" i="3"/>
  <c r="Q10" i="3"/>
  <c r="Q11" i="3"/>
  <c r="R11" i="3" s="1"/>
  <c r="Q12" i="3"/>
  <c r="Q30" i="3"/>
  <c r="Q31" i="3"/>
  <c r="Q32" i="3"/>
  <c r="R32" i="3" s="1"/>
  <c r="Q33" i="3"/>
  <c r="R33" i="3" s="1"/>
  <c r="Q34" i="3"/>
  <c r="Q35" i="3"/>
  <c r="Q36" i="3"/>
  <c r="R36" i="3" s="1"/>
  <c r="Q37" i="3"/>
  <c r="Q38" i="3"/>
  <c r="Q39" i="3"/>
  <c r="Q40" i="3"/>
  <c r="R40" i="3" s="1"/>
  <c r="Q41" i="3"/>
  <c r="Q42" i="3"/>
  <c r="Q43" i="3"/>
  <c r="Q49" i="3"/>
  <c r="R49" i="3" s="1"/>
  <c r="Q50" i="3"/>
  <c r="Q51" i="3"/>
  <c r="Q52" i="3"/>
  <c r="Q53" i="3"/>
  <c r="R53" i="3" s="1"/>
  <c r="Q54" i="3"/>
  <c r="R54" i="3" s="1"/>
  <c r="Q55" i="3"/>
  <c r="Q56" i="3"/>
  <c r="Q57" i="3"/>
  <c r="R57" i="3" s="1"/>
  <c r="Q58" i="3"/>
  <c r="Q59" i="3"/>
  <c r="Q60" i="3"/>
  <c r="Q61" i="3"/>
  <c r="R61" i="3" s="1"/>
  <c r="Q62" i="3"/>
  <c r="R62" i="3" s="1"/>
  <c r="Q63" i="3"/>
  <c r="Q64" i="3"/>
  <c r="Q65" i="3"/>
  <c r="R65" i="3" s="1"/>
  <c r="Q66" i="3"/>
  <c r="Q67" i="3"/>
  <c r="Q68" i="3"/>
  <c r="Q69" i="3"/>
  <c r="R69" i="3" s="1"/>
  <c r="Q70" i="3"/>
  <c r="R70" i="3" s="1"/>
  <c r="Q71" i="3"/>
  <c r="R71" i="3" s="1"/>
  <c r="Q72" i="3"/>
  <c r="R72" i="3" s="1"/>
  <c r="R6" i="3"/>
  <c r="R9" i="3"/>
  <c r="R10" i="3"/>
  <c r="R12" i="3"/>
  <c r="R30" i="3"/>
  <c r="R31" i="3"/>
  <c r="R34" i="3"/>
  <c r="R35" i="3"/>
  <c r="R37" i="3"/>
  <c r="R38" i="3"/>
  <c r="R39" i="3"/>
  <c r="R41" i="3"/>
  <c r="R42" i="3"/>
  <c r="R43" i="3"/>
  <c r="R50" i="3"/>
  <c r="R51" i="3"/>
  <c r="R52" i="3"/>
  <c r="R55" i="3"/>
  <c r="R56" i="3"/>
  <c r="R58" i="3"/>
  <c r="R59" i="3"/>
  <c r="R60" i="3"/>
  <c r="R63" i="3"/>
  <c r="R64" i="3"/>
  <c r="R66" i="3"/>
  <c r="R67" i="3"/>
  <c r="R68" i="3"/>
  <c r="Q5" i="3"/>
  <c r="R5" i="3" s="1"/>
  <c r="B29" i="3"/>
  <c r="B28" i="3"/>
  <c r="Q28" i="3" s="1"/>
  <c r="B27" i="3"/>
  <c r="Q27" i="3" s="1"/>
  <c r="B26" i="3"/>
  <c r="B25" i="3"/>
  <c r="B24" i="3"/>
  <c r="Q24" i="3" s="1"/>
  <c r="B23" i="3"/>
  <c r="Q23" i="3" s="1"/>
  <c r="B22" i="3"/>
  <c r="B21" i="3"/>
  <c r="B20" i="3"/>
  <c r="Q20" i="3" s="1"/>
  <c r="B19" i="3"/>
  <c r="Q19" i="3" s="1"/>
  <c r="B18" i="3"/>
  <c r="B17" i="3"/>
  <c r="B16" i="3"/>
  <c r="Q16" i="3" s="1"/>
  <c r="B15" i="3"/>
  <c r="Q15" i="3" s="1"/>
  <c r="B14" i="3"/>
  <c r="B13" i="3"/>
  <c r="F14" i="3"/>
  <c r="G5" i="20"/>
  <c r="G4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50" i="20"/>
  <c r="G53" i="20"/>
  <c r="G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50" i="20"/>
  <c r="F53" i="20"/>
  <c r="F3" i="20"/>
  <c r="G140" i="26"/>
  <c r="G141" i="26"/>
  <c r="G142" i="26"/>
  <c r="G143" i="26"/>
  <c r="G144" i="26"/>
  <c r="G145" i="26"/>
  <c r="G146" i="26"/>
  <c r="G147" i="26"/>
  <c r="G148" i="26"/>
  <c r="G149" i="26"/>
  <c r="G150" i="26"/>
  <c r="G151" i="26"/>
  <c r="G139" i="26"/>
  <c r="D137" i="26"/>
  <c r="F137" i="26" s="1"/>
  <c r="G137" i="26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96" i="13"/>
  <c r="F101" i="13"/>
  <c r="F102" i="13"/>
  <c r="F105" i="13"/>
  <c r="F109" i="13"/>
  <c r="F110" i="13"/>
  <c r="F113" i="13"/>
  <c r="F117" i="13"/>
  <c r="F118" i="13"/>
  <c r="F121" i="13"/>
  <c r="G123" i="13"/>
  <c r="D121" i="13"/>
  <c r="D120" i="13"/>
  <c r="F120" i="13" s="1"/>
  <c r="D119" i="13"/>
  <c r="F119" i="13" s="1"/>
  <c r="D118" i="13"/>
  <c r="D117" i="13"/>
  <c r="D116" i="13"/>
  <c r="F116" i="13" s="1"/>
  <c r="D115" i="13"/>
  <c r="F115" i="13" s="1"/>
  <c r="D114" i="13"/>
  <c r="F114" i="13" s="1"/>
  <c r="D113" i="13"/>
  <c r="D112" i="13"/>
  <c r="F112" i="13" s="1"/>
  <c r="D111" i="13"/>
  <c r="F111" i="13" s="1"/>
  <c r="D110" i="13"/>
  <c r="D109" i="13"/>
  <c r="D108" i="13"/>
  <c r="F108" i="13" s="1"/>
  <c r="D107" i="13"/>
  <c r="F107" i="13" s="1"/>
  <c r="D106" i="13"/>
  <c r="F106" i="13" s="1"/>
  <c r="D105" i="13"/>
  <c r="D104" i="13"/>
  <c r="F104" i="13" s="1"/>
  <c r="D103" i="13"/>
  <c r="F103" i="13" s="1"/>
  <c r="D102" i="13"/>
  <c r="D101" i="13"/>
  <c r="D100" i="13"/>
  <c r="F100" i="13" s="1"/>
  <c r="D99" i="13"/>
  <c r="F99" i="13" s="1"/>
  <c r="D98" i="13"/>
  <c r="F98" i="13" s="1"/>
  <c r="D97" i="13"/>
  <c r="F97" i="13" s="1"/>
  <c r="D96" i="13"/>
  <c r="F96" i="13" s="1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D129" i="12"/>
  <c r="D128" i="12"/>
  <c r="D127" i="12"/>
  <c r="F127" i="12" s="1"/>
  <c r="D126" i="12"/>
  <c r="F126" i="12" s="1"/>
  <c r="D125" i="12"/>
  <c r="D124" i="12"/>
  <c r="D123" i="12"/>
  <c r="D122" i="12"/>
  <c r="D121" i="12"/>
  <c r="D120" i="12"/>
  <c r="D119" i="12"/>
  <c r="F119" i="12" s="1"/>
  <c r="D118" i="12"/>
  <c r="F118" i="12" s="1"/>
  <c r="D117" i="12"/>
  <c r="D116" i="12"/>
  <c r="D115" i="12"/>
  <c r="D114" i="12"/>
  <c r="D113" i="12"/>
  <c r="D112" i="12"/>
  <c r="D111" i="12"/>
  <c r="F111" i="12" s="1"/>
  <c r="D110" i="12"/>
  <c r="F110" i="12" s="1"/>
  <c r="D109" i="12"/>
  <c r="D108" i="12"/>
  <c r="D107" i="12"/>
  <c r="D106" i="12"/>
  <c r="D105" i="12"/>
  <c r="G131" i="12"/>
  <c r="G129" i="12"/>
  <c r="F129" i="12"/>
  <c r="G128" i="12"/>
  <c r="F128" i="12"/>
  <c r="G127" i="12"/>
  <c r="G126" i="12"/>
  <c r="G125" i="12"/>
  <c r="F125" i="12"/>
  <c r="G124" i="12"/>
  <c r="F124" i="12"/>
  <c r="G123" i="12"/>
  <c r="F123" i="12"/>
  <c r="G122" i="12"/>
  <c r="F122" i="12"/>
  <c r="G121" i="12"/>
  <c r="F121" i="12"/>
  <c r="G120" i="12"/>
  <c r="F120" i="12"/>
  <c r="G119" i="12"/>
  <c r="G118" i="12"/>
  <c r="G117" i="12"/>
  <c r="F117" i="12"/>
  <c r="G116" i="12"/>
  <c r="F116" i="12"/>
  <c r="G115" i="12"/>
  <c r="F115" i="12"/>
  <c r="G114" i="12"/>
  <c r="F114" i="12"/>
  <c r="G113" i="12"/>
  <c r="F113" i="12"/>
  <c r="G112" i="12"/>
  <c r="F112" i="12"/>
  <c r="G111" i="12"/>
  <c r="G110" i="12"/>
  <c r="G109" i="12"/>
  <c r="F109" i="12"/>
  <c r="G108" i="12"/>
  <c r="F108" i="12"/>
  <c r="G107" i="12"/>
  <c r="F107" i="12"/>
  <c r="G106" i="12"/>
  <c r="F106" i="12"/>
  <c r="G105" i="12"/>
  <c r="F105" i="12"/>
  <c r="R27" i="3" l="1"/>
  <c r="R23" i="3"/>
  <c r="R19" i="3"/>
  <c r="R15" i="3"/>
  <c r="Q29" i="3"/>
  <c r="R29" i="3" s="1"/>
  <c r="Q25" i="3"/>
  <c r="R25" i="3" s="1"/>
  <c r="Q21" i="3"/>
  <c r="R21" i="3" s="1"/>
  <c r="Q17" i="3"/>
  <c r="R17" i="3" s="1"/>
  <c r="Q13" i="3"/>
  <c r="R13" i="3" s="1"/>
  <c r="R28" i="3"/>
  <c r="R24" i="3"/>
  <c r="R20" i="3"/>
  <c r="R16" i="3"/>
  <c r="Q26" i="3"/>
  <c r="R26" i="3" s="1"/>
  <c r="Q22" i="3"/>
  <c r="R22" i="3" s="1"/>
  <c r="Q18" i="3"/>
  <c r="R18" i="3" s="1"/>
  <c r="Q14" i="3"/>
  <c r="R14" i="3" s="1"/>
  <c r="G93" i="32"/>
  <c r="G94" i="32"/>
  <c r="G95" i="32"/>
  <c r="G96" i="32"/>
  <c r="G97" i="32"/>
  <c r="G98" i="32"/>
  <c r="G99" i="32"/>
  <c r="G100" i="32"/>
  <c r="G101" i="32"/>
  <c r="G102" i="32"/>
  <c r="G103" i="32"/>
  <c r="G92" i="32"/>
  <c r="G88" i="32"/>
  <c r="G84" i="32"/>
  <c r="D80" i="32"/>
  <c r="F80" i="32" s="1"/>
  <c r="D76" i="32"/>
  <c r="F76" i="32" s="1"/>
  <c r="G90" i="32"/>
  <c r="D90" i="32"/>
  <c r="F90" i="32" s="1"/>
  <c r="G89" i="32"/>
  <c r="D89" i="32"/>
  <c r="F89" i="32" s="1"/>
  <c r="D88" i="32"/>
  <c r="F88" i="32" s="1"/>
  <c r="G87" i="32"/>
  <c r="D87" i="32"/>
  <c r="F87" i="32" s="1"/>
  <c r="G86" i="32"/>
  <c r="D86" i="32"/>
  <c r="F86" i="32" s="1"/>
  <c r="G85" i="32"/>
  <c r="D85" i="32"/>
  <c r="F85" i="32" s="1"/>
  <c r="D84" i="32"/>
  <c r="F84" i="32" s="1"/>
  <c r="G83" i="32"/>
  <c r="D83" i="32"/>
  <c r="F83" i="32" s="1"/>
  <c r="G82" i="32"/>
  <c r="D82" i="32"/>
  <c r="F82" i="32" s="1"/>
  <c r="G81" i="32"/>
  <c r="D81" i="32"/>
  <c r="F81" i="32" s="1"/>
  <c r="G79" i="32"/>
  <c r="D79" i="32"/>
  <c r="F79" i="32" s="1"/>
  <c r="G78" i="32"/>
  <c r="D78" i="32"/>
  <c r="F78" i="32" s="1"/>
  <c r="G77" i="32"/>
  <c r="D77" i="32"/>
  <c r="F77" i="32" s="1"/>
  <c r="G76" i="32"/>
  <c r="G75" i="32"/>
  <c r="D75" i="32"/>
  <c r="F75" i="32" s="1"/>
  <c r="G74" i="32"/>
  <c r="D74" i="32"/>
  <c r="F74" i="32" s="1"/>
  <c r="G73" i="32"/>
  <c r="D73" i="32"/>
  <c r="F73" i="32" s="1"/>
  <c r="G72" i="32"/>
  <c r="D72" i="32"/>
  <c r="F72" i="32" s="1"/>
  <c r="G71" i="32"/>
  <c r="D71" i="32"/>
  <c r="F71" i="32" s="1"/>
  <c r="G70" i="32"/>
  <c r="D70" i="32"/>
  <c r="F70" i="32" s="1"/>
  <c r="G69" i="32"/>
  <c r="D69" i="32"/>
  <c r="F69" i="32" s="1"/>
  <c r="G68" i="32"/>
  <c r="D68" i="32"/>
  <c r="F68" i="32" s="1"/>
  <c r="G67" i="32"/>
  <c r="D67" i="32"/>
  <c r="F67" i="32" s="1"/>
  <c r="G66" i="32"/>
  <c r="D66" i="32"/>
  <c r="F66" i="32" s="1"/>
  <c r="D136" i="26"/>
  <c r="D135" i="26"/>
  <c r="D134" i="26"/>
  <c r="D133" i="26"/>
  <c r="D132" i="26"/>
  <c r="D131" i="26"/>
  <c r="D130" i="26"/>
  <c r="D129" i="26"/>
  <c r="D128" i="26"/>
  <c r="D127" i="26"/>
  <c r="D126" i="26"/>
  <c r="D125" i="26"/>
  <c r="D124" i="26"/>
  <c r="D123" i="26"/>
  <c r="D122" i="26"/>
  <c r="D121" i="26"/>
  <c r="D120" i="26"/>
  <c r="D119" i="26"/>
  <c r="F119" i="26" s="1"/>
  <c r="D118" i="26"/>
  <c r="F118" i="26" s="1"/>
  <c r="D117" i="26"/>
  <c r="D116" i="26"/>
  <c r="F116" i="26" s="1"/>
  <c r="D115" i="26"/>
  <c r="D114" i="26"/>
  <c r="F114" i="26" s="1"/>
  <c r="D113" i="26"/>
  <c r="F113" i="26" s="1"/>
  <c r="D112" i="26"/>
  <c r="F112" i="26" s="1"/>
  <c r="G119" i="26"/>
  <c r="G118" i="26"/>
  <c r="G117" i="26"/>
  <c r="F117" i="26"/>
  <c r="G116" i="26"/>
  <c r="G115" i="26"/>
  <c r="F115" i="26"/>
  <c r="G114" i="26"/>
  <c r="G113" i="26"/>
  <c r="G112" i="26"/>
  <c r="G53" i="11"/>
  <c r="G54" i="11"/>
  <c r="G55" i="11"/>
  <c r="G56" i="11"/>
  <c r="G57" i="11"/>
  <c r="G58" i="11"/>
  <c r="G59" i="11"/>
  <c r="G60" i="11"/>
  <c r="G61" i="11"/>
  <c r="G62" i="11"/>
  <c r="G63" i="11"/>
  <c r="G64" i="11"/>
  <c r="G52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24" i="11"/>
  <c r="F26" i="11"/>
  <c r="F27" i="11"/>
  <c r="F29" i="11"/>
  <c r="F34" i="11"/>
  <c r="F37" i="11"/>
  <c r="F42" i="11"/>
  <c r="F45" i="11"/>
  <c r="F50" i="11"/>
  <c r="F24" i="11"/>
  <c r="D50" i="11"/>
  <c r="D49" i="11"/>
  <c r="F49" i="11" s="1"/>
  <c r="D48" i="11"/>
  <c r="F48" i="11" s="1"/>
  <c r="D47" i="11"/>
  <c r="F47" i="11" s="1"/>
  <c r="D46" i="11"/>
  <c r="F46" i="11" s="1"/>
  <c r="D45" i="11"/>
  <c r="D44" i="11"/>
  <c r="F44" i="11" s="1"/>
  <c r="D43" i="11"/>
  <c r="F43" i="11" s="1"/>
  <c r="D42" i="11"/>
  <c r="D41" i="11"/>
  <c r="F41" i="11" s="1"/>
  <c r="D40" i="11"/>
  <c r="F40" i="11" s="1"/>
  <c r="D39" i="11"/>
  <c r="F39" i="11" s="1"/>
  <c r="D38" i="11"/>
  <c r="F38" i="11" s="1"/>
  <c r="D37" i="11"/>
  <c r="D36" i="11"/>
  <c r="F36" i="11" s="1"/>
  <c r="D35" i="11"/>
  <c r="F35" i="11" s="1"/>
  <c r="D34" i="11"/>
  <c r="D33" i="11"/>
  <c r="F33" i="11" s="1"/>
  <c r="D32" i="11"/>
  <c r="F32" i="11" s="1"/>
  <c r="D31" i="11"/>
  <c r="F31" i="11" s="1"/>
  <c r="D30" i="11"/>
  <c r="F30" i="11" s="1"/>
  <c r="D29" i="11"/>
  <c r="D28" i="11"/>
  <c r="F28" i="11" s="1"/>
  <c r="D27" i="11"/>
  <c r="D26" i="11"/>
  <c r="D25" i="11"/>
  <c r="F25" i="11" s="1"/>
  <c r="D24" i="11"/>
  <c r="G152" i="9"/>
  <c r="G153" i="9"/>
  <c r="G154" i="9"/>
  <c r="G155" i="9"/>
  <c r="G156" i="9"/>
  <c r="G157" i="9"/>
  <c r="G158" i="9"/>
  <c r="G159" i="9"/>
  <c r="G160" i="9"/>
  <c r="G161" i="9"/>
  <c r="G151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22" i="9"/>
  <c r="F126" i="9"/>
  <c r="F127" i="9"/>
  <c r="F128" i="9"/>
  <c r="F129" i="9"/>
  <c r="F134" i="9"/>
  <c r="F135" i="9"/>
  <c r="F136" i="9"/>
  <c r="F137" i="9"/>
  <c r="F142" i="9"/>
  <c r="F143" i="9"/>
  <c r="F144" i="9"/>
  <c r="F145" i="9"/>
  <c r="D149" i="9"/>
  <c r="F149" i="9" s="1"/>
  <c r="D148" i="9"/>
  <c r="F148" i="9" s="1"/>
  <c r="D147" i="9"/>
  <c r="F147" i="9" s="1"/>
  <c r="D146" i="9"/>
  <c r="F146" i="9" s="1"/>
  <c r="D145" i="9"/>
  <c r="D144" i="9"/>
  <c r="D143" i="9"/>
  <c r="D142" i="9"/>
  <c r="D141" i="9"/>
  <c r="F141" i="9" s="1"/>
  <c r="D140" i="9"/>
  <c r="F140" i="9" s="1"/>
  <c r="D139" i="9"/>
  <c r="F139" i="9" s="1"/>
  <c r="D138" i="9"/>
  <c r="F138" i="9" s="1"/>
  <c r="D137" i="9"/>
  <c r="D136" i="9"/>
  <c r="D135" i="9"/>
  <c r="D134" i="9"/>
  <c r="D133" i="9"/>
  <c r="F133" i="9" s="1"/>
  <c r="D132" i="9"/>
  <c r="F132" i="9" s="1"/>
  <c r="D131" i="9"/>
  <c r="F131" i="9" s="1"/>
  <c r="D130" i="9"/>
  <c r="F130" i="9" s="1"/>
  <c r="D129" i="9"/>
  <c r="D128" i="9"/>
  <c r="D127" i="9"/>
  <c r="D126" i="9"/>
  <c r="D125" i="9"/>
  <c r="F125" i="9" s="1"/>
  <c r="D124" i="9"/>
  <c r="F124" i="9" s="1"/>
  <c r="D123" i="9"/>
  <c r="F123" i="9" s="1"/>
  <c r="D122" i="9"/>
  <c r="F122" i="9" s="1"/>
  <c r="CF28" i="6"/>
  <c r="CF30" i="6"/>
  <c r="CF32" i="6"/>
  <c r="CF34" i="6"/>
  <c r="CF36" i="6"/>
  <c r="CF37" i="6"/>
  <c r="CF38" i="6"/>
  <c r="CF39" i="6"/>
  <c r="CF40" i="6"/>
  <c r="CF41" i="6"/>
  <c r="CF42" i="6"/>
  <c r="CF43" i="6"/>
  <c r="CF44" i="6"/>
  <c r="CF45" i="6"/>
  <c r="CF46" i="6"/>
  <c r="CF47" i="6"/>
  <c r="CF48" i="6"/>
  <c r="CF49" i="6"/>
  <c r="CF50" i="6"/>
  <c r="CF51" i="6"/>
  <c r="CF52" i="6"/>
  <c r="CF53" i="6"/>
  <c r="CF54" i="6"/>
  <c r="CF55" i="6"/>
  <c r="CF56" i="6"/>
  <c r="CF57" i="6"/>
  <c r="CF58" i="6"/>
  <c r="CF59" i="6"/>
  <c r="CF60" i="6"/>
  <c r="CF24" i="6"/>
  <c r="CF99" i="6"/>
  <c r="CF98" i="6"/>
  <c r="CF97" i="6"/>
  <c r="CF96" i="6"/>
  <c r="CF95" i="6"/>
  <c r="CF84" i="6"/>
  <c r="CF85" i="6"/>
  <c r="CF86" i="6"/>
  <c r="CF87" i="6"/>
  <c r="CF88" i="6"/>
  <c r="CF89" i="6"/>
  <c r="CF90" i="6"/>
  <c r="CF91" i="6"/>
  <c r="CF92" i="6"/>
  <c r="CF93" i="6"/>
  <c r="CF94" i="6"/>
  <c r="CF83" i="6"/>
  <c r="G80" i="32" l="1"/>
  <c r="G128" i="26"/>
  <c r="G136" i="26"/>
  <c r="G135" i="26"/>
  <c r="G127" i="26"/>
  <c r="G129" i="26"/>
  <c r="G121" i="26"/>
  <c r="G133" i="26"/>
  <c r="G125" i="26"/>
  <c r="G130" i="26"/>
  <c r="G124" i="26"/>
  <c r="G131" i="26"/>
  <c r="G120" i="26"/>
  <c r="F120" i="26"/>
  <c r="F131" i="26"/>
  <c r="G134" i="26"/>
  <c r="G126" i="26"/>
  <c r="F129" i="26"/>
  <c r="F121" i="26"/>
  <c r="G122" i="26"/>
  <c r="F122" i="26"/>
  <c r="F124" i="26"/>
  <c r="G123" i="26"/>
  <c r="F123" i="26"/>
  <c r="F134" i="26"/>
  <c r="F126" i="26"/>
  <c r="F128" i="26"/>
  <c r="F132" i="26"/>
  <c r="G132" i="26"/>
  <c r="F136" i="26"/>
  <c r="F135" i="26"/>
  <c r="F127" i="26"/>
  <c r="F133" i="26"/>
  <c r="F125" i="26"/>
  <c r="F13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OECD.Stat</author>
  </authors>
  <commentList>
    <comment ref="E124" authorId="0" shapeId="0" xr:uid="{00000000-0006-0000-0900-000001000000}">
      <text>
        <r>
          <rPr>
            <sz val="9"/>
            <color indexed="81"/>
            <rFont val="Tahoma"/>
            <family val="2"/>
          </rPr>
          <t>B: Break</t>
        </r>
      </text>
    </comment>
    <comment ref="D216" authorId="0" shapeId="0" xr:uid="{00000000-0006-0000-0900-000002000000}">
      <text>
        <r>
          <rPr>
            <sz val="9"/>
            <color indexed="81"/>
            <rFont val="Tahoma"/>
            <family val="2"/>
          </rPr>
          <t>B: Break</t>
        </r>
      </text>
    </comment>
    <comment ref="C220" authorId="0" shapeId="0" xr:uid="{00000000-0006-0000-0900-000003000000}">
      <text>
        <r>
          <rPr>
            <sz val="9"/>
            <color indexed="81"/>
            <rFont val="Tahoma"/>
            <family val="2"/>
          </rPr>
          <t>B: Break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OECD.Stat</author>
  </authors>
  <commentList>
    <comment ref="B36" authorId="0" shapeId="0" xr:uid="{00000000-0006-0000-0B00-000001000000}">
      <text>
        <r>
          <rPr>
            <sz val="9"/>
            <color indexed="81"/>
            <rFont val="Tahoma"/>
            <family val="2"/>
          </rPr>
          <t>B: Break</t>
        </r>
      </text>
    </comment>
  </commentList>
</comments>
</file>

<file path=xl/sharedStrings.xml><?xml version="1.0" encoding="utf-8"?>
<sst xmlns="http://schemas.openxmlformats.org/spreadsheetml/2006/main" count="428" uniqueCount="255">
  <si>
    <t>Year</t>
  </si>
  <si>
    <t>Australia</t>
  </si>
  <si>
    <t>Austria</t>
  </si>
  <si>
    <t>Belgium</t>
  </si>
  <si>
    <t>Canada</t>
  </si>
  <si>
    <t>Denmark</t>
  </si>
  <si>
    <t>Finland</t>
  </si>
  <si>
    <t>France</t>
  </si>
  <si>
    <t>Germany</t>
  </si>
  <si>
    <t>Greece</t>
  </si>
  <si>
    <t>Ireland</t>
  </si>
  <si>
    <t>Italy</t>
  </si>
  <si>
    <t>Japan</t>
  </si>
  <si>
    <t>Netherlands</t>
  </si>
  <si>
    <t>New Zealand</t>
  </si>
  <si>
    <t>Norway</t>
  </si>
  <si>
    <t>Portugal</t>
  </si>
  <si>
    <t>Spain</t>
  </si>
  <si>
    <t>Sweden</t>
  </si>
  <si>
    <t>Switzerland</t>
  </si>
  <si>
    <t>UK</t>
  </si>
  <si>
    <t>USA</t>
  </si>
  <si>
    <t>CODEBOOK</t>
  </si>
  <si>
    <r>
      <rPr>
        <b/>
        <sz val="11"/>
        <color theme="1"/>
        <rFont val="Calibri"/>
        <family val="2"/>
        <scheme val="minor"/>
      </rPr>
      <t>1960-1974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</si>
  <si>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1995-2011</t>
    </r>
    <r>
      <rPr>
        <sz val="11"/>
        <color theme="1"/>
        <rFont val="Calibri"/>
        <family val="2"/>
        <scheme val="minor"/>
      </rPr>
      <t>, OECD online database</t>
    </r>
  </si>
  <si>
    <r>
      <t>1990-2011</t>
    </r>
    <r>
      <rPr>
        <sz val="11"/>
        <color theme="1"/>
        <rFont val="Calibri"/>
        <family val="2"/>
        <scheme val="minor"/>
      </rPr>
      <t>, OECD online database</t>
    </r>
  </si>
  <si>
    <r>
      <t>1990-2006</t>
    </r>
    <r>
      <rPr>
        <sz val="11"/>
        <color theme="1"/>
        <rFont val="Calibri"/>
        <family val="2"/>
        <scheme val="minor"/>
      </rPr>
      <t>, OECD online database</t>
    </r>
  </si>
  <si>
    <r>
      <rPr>
        <b/>
        <sz val="11"/>
        <color theme="1"/>
        <rFont val="Calibri"/>
        <family val="2"/>
        <scheme val="minor"/>
      </rPr>
      <t>1872-1972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</si>
  <si>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1991-2011</t>
    </r>
    <r>
      <rPr>
        <sz val="11"/>
        <color theme="1"/>
        <rFont val="Calibri"/>
        <family val="2"/>
        <scheme val="minor"/>
      </rPr>
      <t>, OECD online database</t>
    </r>
  </si>
  <si>
    <r>
      <rPr>
        <b/>
        <sz val="11"/>
        <color theme="1"/>
        <rFont val="Calibri"/>
        <family val="2"/>
        <scheme val="minor"/>
      </rPr>
      <t>1927-1975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</si>
  <si>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rPr>
        <b/>
        <sz val="11"/>
        <color theme="1"/>
        <rFont val="Calibri"/>
        <family val="2"/>
        <scheme val="minor"/>
      </rPr>
      <t>1968-1975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</si>
  <si>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rPr>
        <b/>
        <sz val="11"/>
        <color theme="1"/>
        <rFont val="Calibri"/>
        <family val="2"/>
        <scheme val="minor"/>
      </rPr>
      <t>1913-1974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</si>
  <si>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rPr>
        <b/>
        <sz val="11"/>
        <color theme="1"/>
        <rFont val="Calibri"/>
        <family val="2"/>
        <scheme val="minor"/>
      </rPr>
      <t>1850-1975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</si>
  <si>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rPr>
        <b/>
        <sz val="11"/>
        <color theme="1"/>
        <rFont val="Calibri"/>
        <family val="2"/>
        <scheme val="minor"/>
      </rPr>
      <t>1790-1975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</si>
  <si>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2000-2011</t>
    </r>
    <r>
      <rPr>
        <sz val="11"/>
        <color theme="1"/>
        <rFont val="Calibri"/>
        <family val="2"/>
        <scheme val="minor"/>
      </rPr>
      <t>, OECD online database</t>
    </r>
  </si>
  <si>
    <r>
      <t>2003-2005</t>
    </r>
    <r>
      <rPr>
        <sz val="11"/>
        <color theme="1"/>
        <rFont val="Calibri"/>
        <family val="2"/>
        <scheme val="minor"/>
      </rPr>
      <t>, OECD online database</t>
    </r>
  </si>
  <si>
    <r>
      <t>1999-2011</t>
    </r>
    <r>
      <rPr>
        <sz val="11"/>
        <color theme="1"/>
        <rFont val="Calibri"/>
        <family val="2"/>
        <scheme val="minor"/>
      </rPr>
      <t>, OECD online database</t>
    </r>
  </si>
  <si>
    <r>
      <t>2005-2011</t>
    </r>
    <r>
      <rPr>
        <sz val="11"/>
        <color theme="1"/>
        <rFont val="Calibri"/>
        <family val="2"/>
        <scheme val="minor"/>
      </rPr>
      <t>, OECD online database</t>
    </r>
  </si>
  <si>
    <r>
      <t>1933-1969</t>
    </r>
    <r>
      <rPr>
        <sz val="11"/>
        <color theme="1"/>
        <rFont val="Calibri"/>
        <family val="2"/>
        <scheme val="minor"/>
      </rPr>
      <t>, Statistics Canada</t>
    </r>
  </si>
  <si>
    <r>
      <t>1998-2011</t>
    </r>
    <r>
      <rPr>
        <sz val="11"/>
        <color theme="1"/>
        <rFont val="Calibri"/>
        <family val="2"/>
        <scheme val="minor"/>
      </rPr>
      <t>, OECD online database</t>
    </r>
  </si>
  <si>
    <t>Local Government Expenditures</t>
  </si>
  <si>
    <t>Total Government Expenditures</t>
  </si>
  <si>
    <t>OECD Data</t>
  </si>
  <si>
    <t>Total Government Expenditure</t>
  </si>
  <si>
    <r>
      <t>1915-1932</t>
    </r>
    <r>
      <rPr>
        <sz val="11"/>
        <color theme="1"/>
        <rFont val="Calibri"/>
        <family val="2"/>
        <scheme val="minor"/>
      </rPr>
      <t>, Canadian Yearbooks</t>
    </r>
  </si>
  <si>
    <t>Victoria</t>
  </si>
  <si>
    <t>Tasmania</t>
  </si>
  <si>
    <t xml:space="preserve">Local </t>
  </si>
  <si>
    <t>Commonwealth</t>
  </si>
  <si>
    <t>State</t>
  </si>
  <si>
    <t>New South Wales</t>
  </si>
  <si>
    <t>Country</t>
  </si>
  <si>
    <t>Queensland</t>
  </si>
  <si>
    <t>South Australia</t>
  </si>
  <si>
    <t>Western Australia</t>
  </si>
  <si>
    <t>Percentage</t>
  </si>
  <si>
    <t>General</t>
  </si>
  <si>
    <t>Canadian Yearbooks</t>
  </si>
  <si>
    <t>Prince Edward Island</t>
  </si>
  <si>
    <t>Charlottetown</t>
  </si>
  <si>
    <t>Nova Scotia</t>
  </si>
  <si>
    <t>Amherst</t>
  </si>
  <si>
    <t>Dartmouth</t>
  </si>
  <si>
    <t>Halifax</t>
  </si>
  <si>
    <t>New Glasgow</t>
  </si>
  <si>
    <t>Spring Hill</t>
  </si>
  <si>
    <t>Sydney Mines</t>
  </si>
  <si>
    <t>Yarmouth</t>
  </si>
  <si>
    <t>New Brunswick</t>
  </si>
  <si>
    <t>Moncton</t>
  </si>
  <si>
    <t>St. John</t>
  </si>
  <si>
    <t>Quebec</t>
  </si>
  <si>
    <t>Chicontimi</t>
  </si>
  <si>
    <t>Joliette</t>
  </si>
  <si>
    <t>Lachine</t>
  </si>
  <si>
    <t>Maisonneuve</t>
  </si>
  <si>
    <t>Montreal</t>
  </si>
  <si>
    <t>Sherbrooke</t>
  </si>
  <si>
    <t>St. Hyacinthe</t>
  </si>
  <si>
    <t>Sorel</t>
  </si>
  <si>
    <t>Thetford Mines</t>
  </si>
  <si>
    <t>Three Rivers</t>
  </si>
  <si>
    <t>Valleyfield</t>
  </si>
  <si>
    <t>Westmount</t>
  </si>
  <si>
    <t>Ontario</t>
  </si>
  <si>
    <t>Barrie</t>
  </si>
  <si>
    <t>Berlin</t>
  </si>
  <si>
    <t>Brantford</t>
  </si>
  <si>
    <t>Brockville</t>
  </si>
  <si>
    <t>Chatbam</t>
  </si>
  <si>
    <t>Cobourg</t>
  </si>
  <si>
    <t>Collingwood</t>
  </si>
  <si>
    <t>Cornwall</t>
  </si>
  <si>
    <t>Galt</t>
  </si>
  <si>
    <t>Hamilton</t>
  </si>
  <si>
    <t>Kenora</t>
  </si>
  <si>
    <t>Kingston</t>
  </si>
  <si>
    <t>London</t>
  </si>
  <si>
    <t>Niagara Falls</t>
  </si>
  <si>
    <t>North Bay</t>
  </si>
  <si>
    <t>Oshawa</t>
  </si>
  <si>
    <t>Ottawa</t>
  </si>
  <si>
    <t>Pembroke</t>
  </si>
  <si>
    <t>Peterboro</t>
  </si>
  <si>
    <t>Port Arthur</t>
  </si>
  <si>
    <t>Sault Ste. Marie</t>
  </si>
  <si>
    <t>St. Thomas</t>
  </si>
  <si>
    <t>Stratford</t>
  </si>
  <si>
    <t>Toronto</t>
  </si>
  <si>
    <t>Welland</t>
  </si>
  <si>
    <t>Windsor</t>
  </si>
  <si>
    <t>Woodstock</t>
  </si>
  <si>
    <t>Manitoba</t>
  </si>
  <si>
    <t>Brandon</t>
  </si>
  <si>
    <t>Portage la Prairie</t>
  </si>
  <si>
    <t>St. Boniface</t>
  </si>
  <si>
    <t>Winnipeg</t>
  </si>
  <si>
    <t>Saskatchewan</t>
  </si>
  <si>
    <t>Moosejaw</t>
  </si>
  <si>
    <t>Prince Albert</t>
  </si>
  <si>
    <t>Regina</t>
  </si>
  <si>
    <t>Saskatoon</t>
  </si>
  <si>
    <t>Alberta</t>
  </si>
  <si>
    <t>Edmonton</t>
  </si>
  <si>
    <t>Lethbridge</t>
  </si>
  <si>
    <t>Medicine Hat</t>
  </si>
  <si>
    <t>Calgary</t>
  </si>
  <si>
    <t>British Columbia</t>
  </si>
  <si>
    <t>New Westminster</t>
  </si>
  <si>
    <t>North Vancouver</t>
  </si>
  <si>
    <t>Vancouver</t>
  </si>
  <si>
    <t>Statistics Canada</t>
  </si>
  <si>
    <t>IMF Yearbooks</t>
  </si>
  <si>
    <r>
      <rPr>
        <b/>
        <sz val="11"/>
        <color theme="1"/>
        <rFont val="Calibri"/>
        <family val="2"/>
        <scheme val="minor"/>
      </rPr>
      <t>1855-1972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</si>
  <si>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2001-2011</t>
    </r>
    <r>
      <rPr>
        <sz val="11"/>
        <color theme="1"/>
        <rFont val="Calibri"/>
        <family val="2"/>
        <scheme val="minor"/>
      </rPr>
      <t>, OECD online database</t>
    </r>
  </si>
  <si>
    <r>
      <t>1973-2000</t>
    </r>
    <r>
      <rPr>
        <sz val="11"/>
        <color theme="1"/>
        <rFont val="Calibri"/>
        <family val="2"/>
        <scheme val="minor"/>
      </rPr>
      <t xml:space="preserve"> Local Percent Public Expenditure database (IMF Data)</t>
    </r>
  </si>
  <si>
    <t>Local Government Expenditure (w/o grants)</t>
  </si>
  <si>
    <t>Local Government Expenditure (w/ grants)</t>
  </si>
  <si>
    <t>Grants</t>
  </si>
  <si>
    <t>Flora et. Al</t>
  </si>
  <si>
    <t>Local Percentage Public Expenditure Database (IMF)</t>
  </si>
  <si>
    <t>Percentage (w/ grants)</t>
  </si>
  <si>
    <t>Percentage (w/o grants)</t>
  </si>
  <si>
    <r>
      <rPr>
        <b/>
        <sz val="11"/>
        <color theme="1"/>
        <rFont val="Calibri"/>
        <family val="2"/>
        <scheme val="minor"/>
      </rPr>
      <t>1952-1971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</si>
  <si>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1972-1998</t>
    </r>
    <r>
      <rPr>
        <sz val="11"/>
        <color theme="1"/>
        <rFont val="Calibri"/>
        <family val="2"/>
        <scheme val="minor"/>
      </rPr>
      <t>, Local Percent Public Expenditure database (IMF Data)</t>
    </r>
  </si>
  <si>
    <r>
      <rPr>
        <b/>
        <sz val="11"/>
        <color theme="1"/>
        <rFont val="Calibri"/>
        <family val="2"/>
        <scheme val="minor"/>
      </rPr>
      <t>1865-1972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</si>
  <si>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1973-1998</t>
    </r>
    <r>
      <rPr>
        <sz val="11"/>
        <color theme="1"/>
        <rFont val="Calibri"/>
        <family val="2"/>
        <scheme val="minor"/>
      </rPr>
      <t>, Local Percent Public Expenditure database (IMF Data)</t>
    </r>
  </si>
  <si>
    <r>
      <t>1975-1999,</t>
    </r>
    <r>
      <rPr>
        <sz val="11"/>
        <color theme="1"/>
        <rFont val="Calibri"/>
        <family val="2"/>
        <scheme val="minor"/>
      </rPr>
      <t xml:space="preserve"> Local Percent Public Expenditure database</t>
    </r>
  </si>
  <si>
    <r>
      <rPr>
        <b/>
        <sz val="11"/>
        <color theme="1"/>
        <rFont val="Calibri"/>
        <family val="2"/>
        <scheme val="minor"/>
      </rPr>
      <t>1881-1972</t>
    </r>
    <r>
      <rPr>
        <sz val="11"/>
        <color theme="1"/>
        <rFont val="Calibri"/>
        <family val="2"/>
        <scheme val="minor"/>
      </rPr>
      <t>, Flora, P., &amp; Alber, J. (1983). State, economy, and society in Western Europe 1815-1975: a data handbook in two volumes (Vol. 1): Campus Verlag.</t>
    </r>
  </si>
  <si>
    <r>
      <t>1973-1997</t>
    </r>
    <r>
      <rPr>
        <sz val="11"/>
        <color theme="1"/>
        <rFont val="Calibri"/>
        <family val="2"/>
        <scheme val="minor"/>
      </rPr>
      <t>, Local Percent Public Expenditure database (IMF Data)</t>
    </r>
  </si>
  <si>
    <t>Japanese Statistics Bureau</t>
  </si>
  <si>
    <r>
      <t xml:space="preserve">1958-2008, </t>
    </r>
    <r>
      <rPr>
        <sz val="11"/>
        <color theme="1"/>
        <rFont val="Calibri"/>
        <family val="2"/>
        <scheme val="minor"/>
      </rPr>
      <t xml:space="preserve">Ministry of Internal Affairs and Communications, Statistics Bureau, Japan Statistical Yearbook (1960 - 2010); Cabinet Office, Annual Reports on National Accounts (http://www.esri.cao.go.jp/en/sna/kakuhou/kakuhou_top.html); Statistics Bureau, Statistics Handbook of Japan (2012), Tokyo: Japan (http://www.stat.go.jp/english/data/handbook/index.htm) </t>
    </r>
  </si>
  <si>
    <t>District Council</t>
  </si>
  <si>
    <t>Corporations</t>
  </si>
  <si>
    <t>Cities and Towns</t>
  </si>
  <si>
    <t>Shires</t>
  </si>
  <si>
    <t>Suburbs</t>
  </si>
  <si>
    <t>Sydney</t>
  </si>
  <si>
    <t>Hobart and Launceston</t>
  </si>
  <si>
    <t>Country Municipalities</t>
  </si>
  <si>
    <t>Metropolitan</t>
  </si>
  <si>
    <t>IMF Data</t>
  </si>
  <si>
    <r>
      <t>1901-1971</t>
    </r>
    <r>
      <rPr>
        <sz val="11"/>
        <color theme="1"/>
        <rFont val="Calibri"/>
        <family val="2"/>
        <scheme val="minor"/>
      </rPr>
      <t>, Australian Yearbooks</t>
    </r>
  </si>
  <si>
    <r>
      <t>1972-1998</t>
    </r>
    <r>
      <rPr>
        <sz val="11"/>
        <color theme="1"/>
        <rFont val="Calibri"/>
        <family val="2"/>
        <scheme val="minor"/>
      </rPr>
      <t>, IMF Data</t>
    </r>
  </si>
  <si>
    <t>Australian Yearbooks</t>
  </si>
  <si>
    <t>Central</t>
  </si>
  <si>
    <t>Fredericton</t>
  </si>
  <si>
    <t>Fraserville</t>
  </si>
  <si>
    <t>Hull</t>
  </si>
  <si>
    <t>Levis</t>
  </si>
  <si>
    <t>Cobalt</t>
  </si>
  <si>
    <t>Guelph</t>
  </si>
  <si>
    <t>Kitchener</t>
  </si>
  <si>
    <t>Port Hope</t>
  </si>
  <si>
    <t>Nanaimo</t>
  </si>
  <si>
    <t>Truro</t>
  </si>
  <si>
    <t>Lindsay</t>
  </si>
  <si>
    <t>Owen Saund</t>
  </si>
  <si>
    <t>St. Catharines</t>
  </si>
  <si>
    <t>New Zealand Yearbooks</t>
  </si>
  <si>
    <t>Flora et. Al.</t>
  </si>
  <si>
    <t>Denmark (w/o grants)</t>
  </si>
  <si>
    <t>Finland (w/o grants)</t>
  </si>
  <si>
    <t>Finland (w/ grants)</t>
  </si>
  <si>
    <t>Denmark (w/ grants)</t>
  </si>
  <si>
    <t>Japan (w/o grants)</t>
  </si>
  <si>
    <t>Japan (w/ grants)</t>
  </si>
  <si>
    <t>Norway (w/o grants)</t>
  </si>
  <si>
    <t>Norway (w/ grants)</t>
  </si>
  <si>
    <t>Sweden (w/o grants)</t>
  </si>
  <si>
    <t>Sweden (w/ grants)</t>
  </si>
  <si>
    <r>
      <rPr>
        <b/>
        <sz val="11"/>
        <color theme="1"/>
        <rFont val="Calibri"/>
        <family val="2"/>
        <scheme val="minor"/>
      </rPr>
      <t>1975-1994</t>
    </r>
    <r>
      <rPr>
        <sz val="11"/>
        <color theme="1"/>
        <rFont val="Calibri"/>
        <family val="2"/>
        <scheme val="minor"/>
      </rPr>
      <t>, IMF Data</t>
    </r>
  </si>
  <si>
    <r>
      <rPr>
        <b/>
        <sz val="11"/>
        <color theme="1"/>
        <rFont val="Calibri"/>
        <family val="2"/>
        <scheme val="minor"/>
      </rPr>
      <t>1978-1989</t>
    </r>
    <r>
      <rPr>
        <sz val="11"/>
        <color theme="1"/>
        <rFont val="Calibri"/>
        <family val="2"/>
        <scheme val="minor"/>
      </rPr>
      <t>, IMF Data</t>
    </r>
  </si>
  <si>
    <r>
      <t>1971-1983</t>
    </r>
    <r>
      <rPr>
        <sz val="11"/>
        <color theme="1"/>
        <rFont val="Calibri"/>
        <family val="2"/>
        <scheme val="minor"/>
      </rPr>
      <t>, IMF Data</t>
    </r>
  </si>
  <si>
    <r>
      <t>1976-1989</t>
    </r>
    <r>
      <rPr>
        <sz val="11"/>
        <color theme="1"/>
        <rFont val="Calibri"/>
        <family val="2"/>
        <scheme val="minor"/>
      </rPr>
      <t>, IMF Data</t>
    </r>
  </si>
  <si>
    <r>
      <t>1890-1998</t>
    </r>
    <r>
      <rPr>
        <sz val="11"/>
        <color theme="1"/>
        <rFont val="Calibri"/>
        <family val="2"/>
        <scheme val="minor"/>
      </rPr>
      <t>, Local Percent Public Expenditure database (Flora et. Al. and IMF Data)</t>
    </r>
  </si>
  <si>
    <r>
      <t>1895-2000</t>
    </r>
    <r>
      <rPr>
        <sz val="11"/>
        <color theme="1"/>
        <rFont val="Calibri"/>
        <family val="2"/>
        <scheme val="minor"/>
      </rPr>
      <t>, New Zealand Yearbooks</t>
    </r>
  </si>
  <si>
    <r>
      <t>1987-1990</t>
    </r>
    <r>
      <rPr>
        <sz val="11"/>
        <color theme="1"/>
        <rFont val="Calibri"/>
        <family val="2"/>
        <scheme val="minor"/>
      </rPr>
      <t>, IMF Data</t>
    </r>
  </si>
  <si>
    <r>
      <t>1980-1994</t>
    </r>
    <r>
      <rPr>
        <sz val="11"/>
        <color theme="1"/>
        <rFont val="Calibri"/>
        <family val="2"/>
        <scheme val="minor"/>
      </rPr>
      <t>, IMF Data</t>
    </r>
  </si>
  <si>
    <r>
      <rPr>
        <b/>
        <sz val="11"/>
        <color theme="1"/>
        <rFont val="Calibri"/>
        <family val="2"/>
        <scheme val="minor"/>
      </rPr>
      <t>1977-2004</t>
    </r>
    <r>
      <rPr>
        <sz val="11"/>
        <color theme="1"/>
        <rFont val="Calibri"/>
        <family val="2"/>
        <scheme val="minor"/>
      </rPr>
      <t>, IMF Data</t>
    </r>
  </si>
  <si>
    <t>US Census Bureau</t>
  </si>
  <si>
    <r>
      <t>1902-1970</t>
    </r>
    <r>
      <rPr>
        <sz val="11"/>
        <color theme="1"/>
        <rFont val="Calibri"/>
        <family val="2"/>
        <scheme val="minor"/>
      </rPr>
      <t>, US Census Bureau</t>
    </r>
  </si>
  <si>
    <r>
      <t>1990-2001</t>
    </r>
    <r>
      <rPr>
        <sz val="11"/>
        <color theme="1"/>
        <rFont val="Calibri"/>
        <family val="2"/>
        <scheme val="minor"/>
      </rPr>
      <t>, IMF Data</t>
    </r>
  </si>
  <si>
    <r>
      <rPr>
        <b/>
        <sz val="11"/>
        <color theme="1"/>
        <rFont val="Calibri"/>
        <family val="2"/>
        <scheme val="minor"/>
      </rPr>
      <t>1977-1999,</t>
    </r>
    <r>
      <rPr>
        <sz val="11"/>
        <color theme="1"/>
        <rFont val="Calibri"/>
        <family val="2"/>
        <scheme val="minor"/>
      </rPr>
      <t xml:space="preserve"> IMF Data</t>
    </r>
  </si>
  <si>
    <t>Etat depenses</t>
  </si>
  <si>
    <t>Provinces</t>
  </si>
  <si>
    <t>Communes</t>
  </si>
  <si>
    <t>Communes 40,000+</t>
  </si>
  <si>
    <t>(Communes over 40,000 population)</t>
  </si>
  <si>
    <t>Anvers</t>
  </si>
  <si>
    <t>Bruxelles</t>
  </si>
  <si>
    <t>Liege</t>
  </si>
  <si>
    <t>Gand</t>
  </si>
  <si>
    <t>Schaerbeek</t>
  </si>
  <si>
    <t>Ixelles</t>
  </si>
  <si>
    <t>Molenbeek-St. Jean</t>
  </si>
  <si>
    <t>Saint-Gilles</t>
  </si>
  <si>
    <t>Anderlecht</t>
  </si>
  <si>
    <t>Malines</t>
  </si>
  <si>
    <t>Bruges</t>
  </si>
  <si>
    <t>Verviers</t>
  </si>
  <si>
    <t>Borgerhout</t>
  </si>
  <si>
    <t>Seraino</t>
  </si>
  <si>
    <t>Ostende</t>
  </si>
  <si>
    <t>Louvain</t>
  </si>
  <si>
    <t>Etterbeek</t>
  </si>
  <si>
    <t>1776-525</t>
  </si>
  <si>
    <r>
      <rPr>
        <b/>
        <sz val="11"/>
        <color theme="1"/>
        <rFont val="Calibri"/>
        <family val="2"/>
        <scheme val="minor"/>
      </rPr>
      <t>1880-1909</t>
    </r>
    <r>
      <rPr>
        <sz val="11"/>
        <color theme="1"/>
        <rFont val="Calibri"/>
        <family val="2"/>
        <scheme val="minor"/>
      </rPr>
      <t xml:space="preserve">, Belgian Yearbook </t>
    </r>
    <r>
      <rPr>
        <b/>
        <sz val="11"/>
        <color theme="1"/>
        <rFont val="Calibri"/>
        <family val="2"/>
        <scheme val="minor"/>
      </rPr>
      <t>1911;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1925</t>
    </r>
    <r>
      <rPr>
        <sz val="11"/>
        <color theme="1"/>
        <rFont val="Calibri"/>
        <family val="2"/>
        <scheme val="minor"/>
      </rPr>
      <t xml:space="preserve">, Belgian Yearbooks </t>
    </r>
    <r>
      <rPr>
        <b/>
        <sz val="11"/>
        <color theme="1"/>
        <rFont val="Calibri"/>
        <family val="2"/>
        <scheme val="minor"/>
      </rPr>
      <t>1924-1927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1948,</t>
    </r>
    <r>
      <rPr>
        <sz val="11"/>
        <color theme="1"/>
        <rFont val="Calibri"/>
        <family val="2"/>
        <scheme val="minor"/>
      </rPr>
      <t xml:space="preserve"> Belgian Yearbook </t>
    </r>
    <r>
      <rPr>
        <b/>
        <sz val="11"/>
        <color theme="1"/>
        <rFont val="Calibri"/>
        <family val="2"/>
        <scheme val="minor"/>
      </rPr>
      <t>1951</t>
    </r>
  </si>
  <si>
    <t>Consolidated Fund Expenditures</t>
  </si>
  <si>
    <t>Public Works Account</t>
  </si>
  <si>
    <t>Hauraki Plains Settlement Account</t>
  </si>
  <si>
    <t>Land for Settlements Account</t>
  </si>
  <si>
    <t>Native Land Settlement Account</t>
  </si>
  <si>
    <t>Loans to Local Bodies Account</t>
  </si>
  <si>
    <t>Opening up of Crown Lands For Settlement Account</t>
  </si>
  <si>
    <t>National Endowment Account</t>
  </si>
  <si>
    <t>State Forests Account</t>
  </si>
  <si>
    <t>Naval Defense Account</t>
  </si>
  <si>
    <t>Scenery Preservation Account</t>
  </si>
  <si>
    <t>Local Bodies Account</t>
  </si>
  <si>
    <t>Deposit Accounts</t>
  </si>
  <si>
    <t>Waihou and Ohinemuri Rivers Improvement Account</t>
  </si>
  <si>
    <t>Rangitaiki Land Drainage Account</t>
  </si>
  <si>
    <t>State Coal-mines</t>
  </si>
  <si>
    <t>Cheviot Estate Account</t>
  </si>
  <si>
    <t>Conversion Account</t>
  </si>
  <si>
    <t>War Expenses Account</t>
  </si>
  <si>
    <t>Mining Advances Account</t>
  </si>
  <si>
    <t>Kauri-Gum Industry Account</t>
  </si>
  <si>
    <t>Fruit Preserving Industry Advances Account</t>
  </si>
  <si>
    <t>Discharged Soldiers Settlement Account</t>
  </si>
  <si>
    <t>Land Settlement Accounts</t>
  </si>
  <si>
    <t>Trading Accounts</t>
  </si>
  <si>
    <t>Unemployment Fund</t>
  </si>
  <si>
    <t>Main Highways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</si>
</sst>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9" fontId="3" fillId="0" borderId="0" applyFont="0" applyFill="0" applyBorder="0" applyAlignment="0" applyProtection="0"/>
  </cellStyleXfs>
  <cellXfs count="80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2" borderId="0" xfId="1"/>
    <xf numFmtId="0" fontId="4" fillId="2" borderId="0" xfId="1" applyFont="1"/>
    <xf numFmtId="0" fontId="5" fillId="5" borderId="0" xfId="4"/>
    <xf numFmtId="0" fontId="4" fillId="5" borderId="0" xfId="4" applyFont="1"/>
    <xf numFmtId="0" fontId="5" fillId="5" borderId="1" xfId="4" applyBorder="1"/>
    <xf numFmtId="0" fontId="3" fillId="4" borderId="1" xfId="3" applyBorder="1"/>
    <xf numFmtId="0" fontId="4" fillId="5" borderId="1" xfId="4" applyFont="1" applyBorder="1"/>
    <xf numFmtId="0" fontId="4" fillId="5" borderId="3" xfId="4" applyFont="1" applyBorder="1"/>
    <xf numFmtId="0" fontId="3" fillId="3" borderId="1" xfId="2" applyBorder="1"/>
    <xf numFmtId="0" fontId="3" fillId="4" borderId="10" xfId="3" applyBorder="1"/>
    <xf numFmtId="0" fontId="3" fillId="4" borderId="9" xfId="3" applyBorder="1"/>
    <xf numFmtId="0" fontId="3" fillId="3" borderId="4" xfId="2" applyBorder="1"/>
    <xf numFmtId="0" fontId="3" fillId="3" borderId="5" xfId="2" applyBorder="1"/>
    <xf numFmtId="164" fontId="0" fillId="0" borderId="0" xfId="0" applyNumberFormat="1"/>
    <xf numFmtId="0" fontId="7" fillId="0" borderId="0" xfId="0" applyFont="1" applyAlignment="1">
      <alignment horizontal="right"/>
    </xf>
    <xf numFmtId="0" fontId="5" fillId="2" borderId="0" xfId="1" applyBorder="1"/>
    <xf numFmtId="0" fontId="0" fillId="0" borderId="0" xfId="0"/>
    <xf numFmtId="0" fontId="0" fillId="0" borderId="0" xfId="0" applyAlignment="1"/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2" xfId="0" applyNumberFormat="1" applyBorder="1" applyAlignment="1"/>
    <xf numFmtId="2" fontId="0" fillId="0" borderId="0" xfId="0" applyNumberFormat="1" applyAlignment="1"/>
    <xf numFmtId="2" fontId="0" fillId="0" borderId="0" xfId="0" applyNumberFormat="1" applyBorder="1" applyAlignment="1"/>
    <xf numFmtId="0" fontId="4" fillId="5" borderId="3" xfId="4" applyFont="1" applyBorder="1" applyAlignment="1">
      <alignment horizontal="center"/>
    </xf>
    <xf numFmtId="0" fontId="3" fillId="4" borderId="10" xfId="3" applyBorder="1" applyAlignment="1">
      <alignment horizontal="center"/>
    </xf>
    <xf numFmtId="0" fontId="0" fillId="3" borderId="1" xfId="2" applyFont="1" applyBorder="1"/>
    <xf numFmtId="0" fontId="0" fillId="4" borderId="1" xfId="3" applyFont="1" applyBorder="1" applyAlignment="1">
      <alignment horizontal="center"/>
    </xf>
    <xf numFmtId="2" fontId="5" fillId="2" borderId="0" xfId="1" applyNumberFormat="1"/>
    <xf numFmtId="2" fontId="4" fillId="2" borderId="1" xfId="1" applyNumberFormat="1" applyFont="1" applyBorder="1"/>
    <xf numFmtId="2" fontId="4" fillId="2" borderId="0" xfId="1" applyNumberFormat="1" applyFont="1"/>
    <xf numFmtId="2" fontId="5" fillId="2" borderId="1" xfId="1" applyNumberFormat="1" applyBorder="1"/>
    <xf numFmtId="2" fontId="5" fillId="5" borderId="1" xfId="4" applyNumberFormat="1" applyBorder="1"/>
    <xf numFmtId="2" fontId="0" fillId="4" borderId="1" xfId="3" applyNumberFormat="1" applyFont="1" applyBorder="1"/>
    <xf numFmtId="2" fontId="3" fillId="4" borderId="1" xfId="3" applyNumberFormat="1" applyBorder="1"/>
    <xf numFmtId="0" fontId="5" fillId="2" borderId="1" xfId="1" applyNumberFormat="1" applyBorder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0" fontId="5" fillId="2" borderId="2" xfId="1" applyNumberFormat="1" applyBorder="1"/>
    <xf numFmtId="165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/>
    <xf numFmtId="2" fontId="0" fillId="0" borderId="0" xfId="0" applyNumberFormat="1" applyFill="1" applyBorder="1"/>
    <xf numFmtId="0" fontId="5" fillId="5" borderId="0" xfId="4" applyBorder="1"/>
    <xf numFmtId="10" fontId="0" fillId="0" borderId="0" xfId="5" applyNumberFormat="1" applyFont="1"/>
    <xf numFmtId="3" fontId="9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4" fillId="2" borderId="2" xfId="1" applyNumberFormat="1" applyFont="1" applyBorder="1" applyAlignment="1">
      <alignment horizontal="center"/>
    </xf>
    <xf numFmtId="2" fontId="4" fillId="2" borderId="6" xfId="1" applyNumberFormat="1" applyFont="1" applyBorder="1" applyAlignment="1">
      <alignment horizontal="center"/>
    </xf>
    <xf numFmtId="2" fontId="4" fillId="2" borderId="3" xfId="1" applyNumberFormat="1" applyFont="1" applyBorder="1" applyAlignment="1">
      <alignment horizontal="center"/>
    </xf>
    <xf numFmtId="2" fontId="5" fillId="5" borderId="2" xfId="4" applyNumberFormat="1" applyBorder="1" applyAlignment="1">
      <alignment horizontal="center"/>
    </xf>
    <xf numFmtId="2" fontId="5" fillId="5" borderId="3" xfId="4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5" fillId="5" borderId="8" xfId="4" applyNumberFormat="1" applyBorder="1" applyAlignment="1">
      <alignment horizontal="center"/>
    </xf>
    <xf numFmtId="2" fontId="5" fillId="5" borderId="1" xfId="4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4" fillId="2" borderId="7" xfId="1" applyNumberFormat="1" applyFont="1" applyBorder="1" applyAlignment="1">
      <alignment horizontal="center"/>
    </xf>
    <xf numFmtId="2" fontId="4" fillId="2" borderId="0" xfId="1" applyNumberFormat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5" borderId="1" xfId="4" applyFont="1" applyBorder="1" applyAlignment="1">
      <alignment horizontal="center"/>
    </xf>
    <xf numFmtId="0" fontId="4" fillId="2" borderId="7" xfId="1" applyFont="1" applyBorder="1" applyAlignment="1">
      <alignment horizontal="center"/>
    </xf>
    <xf numFmtId="0" fontId="3" fillId="4" borderId="1" xfId="3" applyBorder="1" applyAlignment="1">
      <alignment horizontal="center"/>
    </xf>
    <xf numFmtId="0" fontId="4" fillId="2" borderId="12" xfId="1" applyFont="1" applyBorder="1" applyAlignment="1">
      <alignment horizontal="center"/>
    </xf>
    <xf numFmtId="0" fontId="4" fillId="2" borderId="0" xfId="1" applyFont="1" applyBorder="1" applyAlignment="1">
      <alignment horizontal="center"/>
    </xf>
    <xf numFmtId="0" fontId="3" fillId="4" borderId="2" xfId="3" applyBorder="1" applyAlignment="1">
      <alignment horizontal="center"/>
    </xf>
    <xf numFmtId="0" fontId="3" fillId="4" borderId="6" xfId="3" applyBorder="1" applyAlignment="1">
      <alignment horizontal="center"/>
    </xf>
    <xf numFmtId="0" fontId="3" fillId="4" borderId="3" xfId="3" applyBorder="1" applyAlignment="1">
      <alignment horizontal="center"/>
    </xf>
    <xf numFmtId="0" fontId="0" fillId="0" borderId="0" xfId="0"/>
    <xf numFmtId="3" fontId="9" fillId="0" borderId="0" xfId="0" applyNumberFormat="1" applyFont="1" applyAlignment="1">
      <alignment horizontal="center"/>
    </xf>
    <xf numFmtId="0" fontId="4" fillId="2" borderId="12" xfId="1" applyNumberFormat="1" applyFont="1" applyBorder="1" applyAlignment="1">
      <alignment horizontal="center"/>
    </xf>
    <xf numFmtId="0" fontId="5" fillId="2" borderId="0" xfId="1" applyNumberFormat="1" applyBorder="1" applyAlignment="1">
      <alignment horizontal="center"/>
    </xf>
  </cellXfs>
  <cellStyles count="6">
    <cellStyle name="20% - Accent1" xfId="2" builtinId="30"/>
    <cellStyle name="40% - Accent1" xfId="3" builtinId="31"/>
    <cellStyle name="60% - Accent1" xfId="4" builtinId="32"/>
    <cellStyle name="Accent1" xfId="1" builtinId="29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525"/>
  <sheetViews>
    <sheetView tabSelected="1" zoomScaleNormal="100" workbookViewId="0">
      <pane xSplit="1" ySplit="1" topLeftCell="B177" activePane="bottomRight" state="frozen"/>
      <selection pane="topRight" activeCell="B1" sqref="B1"/>
      <selection pane="bottomLeft" activeCell="A2" sqref="A2"/>
      <selection pane="bottomRight" activeCell="D161" sqref="D161"/>
    </sheetView>
  </sheetViews>
  <sheetFormatPr defaultRowHeight="15" x14ac:dyDescent="0.25"/>
  <cols>
    <col min="1" max="1" width="5" bestFit="1" customWidth="1"/>
    <col min="2" max="2" width="8.85546875" bestFit="1" customWidth="1"/>
    <col min="3" max="3" width="7.28515625" bestFit="1" customWidth="1"/>
    <col min="4" max="4" width="8.28515625" bestFit="1" customWidth="1"/>
    <col min="5" max="5" width="7.42578125" bestFit="1" customWidth="1"/>
    <col min="6" max="6" width="20.5703125" bestFit="1" customWidth="1"/>
    <col min="7" max="7" width="19.42578125" style="21" bestFit="1" customWidth="1"/>
    <col min="8" max="8" width="19.140625" bestFit="1" customWidth="1"/>
    <col min="9" max="9" width="18" style="21" bestFit="1" customWidth="1"/>
    <col min="10" max="10" width="6.85546875" bestFit="1" customWidth="1"/>
    <col min="12" max="12" width="7.42578125" bestFit="1" customWidth="1"/>
    <col min="13" max="13" width="7.28515625" bestFit="1" customWidth="1"/>
    <col min="14" max="14" width="5.5703125" bestFit="1" customWidth="1"/>
    <col min="15" max="15" width="17.5703125" bestFit="1" customWidth="1"/>
    <col min="16" max="16" width="16.28515625" style="21" bestFit="1" customWidth="1"/>
    <col min="17" max="17" width="12" bestFit="1" customWidth="1"/>
    <col min="18" max="18" width="12.5703125" bestFit="1" customWidth="1"/>
    <col min="19" max="19" width="19.42578125" bestFit="1" customWidth="1"/>
    <col min="20" max="20" width="18.28515625" style="21" bestFit="1" customWidth="1"/>
    <col min="21" max="21" width="8.42578125" bestFit="1" customWidth="1"/>
    <col min="22" max="22" width="5.85546875" bestFit="1" customWidth="1"/>
    <col min="23" max="23" width="19.7109375" bestFit="1" customWidth="1"/>
    <col min="24" max="24" width="18.5703125" style="21" bestFit="1" customWidth="1"/>
    <col min="25" max="25" width="11.42578125" bestFit="1" customWidth="1"/>
    <col min="26" max="26" width="5.5703125" bestFit="1" customWidth="1"/>
    <col min="27" max="27" width="6" bestFit="1" customWidth="1"/>
  </cols>
  <sheetData>
    <row r="1" spans="1:24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181</v>
      </c>
      <c r="G1" s="6" t="s">
        <v>184</v>
      </c>
      <c r="H1" s="6" t="s">
        <v>182</v>
      </c>
      <c r="I1" s="6" t="s">
        <v>183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185</v>
      </c>
      <c r="P1" s="6" t="s">
        <v>186</v>
      </c>
      <c r="Q1" s="6" t="s">
        <v>13</v>
      </c>
      <c r="R1" s="6" t="s">
        <v>14</v>
      </c>
      <c r="S1" s="6" t="s">
        <v>187</v>
      </c>
      <c r="T1" s="6" t="s">
        <v>188</v>
      </c>
      <c r="U1" s="6" t="s">
        <v>16</v>
      </c>
      <c r="V1" s="6" t="s">
        <v>17</v>
      </c>
      <c r="W1" s="6" t="s">
        <v>189</v>
      </c>
      <c r="X1" s="6" t="s">
        <v>190</v>
      </c>
      <c r="Y1" s="6" t="s">
        <v>19</v>
      </c>
      <c r="Z1" s="6" t="s">
        <v>20</v>
      </c>
      <c r="AA1" s="6" t="s">
        <v>21</v>
      </c>
    </row>
    <row r="2" spans="1:242" x14ac:dyDescent="0.25">
      <c r="A2" s="5">
        <v>1790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>
        <v>17.399999999999999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</row>
    <row r="3" spans="1:242" x14ac:dyDescent="0.25">
      <c r="A3" s="5">
        <v>1791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x14ac:dyDescent="0.25">
      <c r="A4" s="5">
        <v>1792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</row>
    <row r="5" spans="1:242" x14ac:dyDescent="0.25">
      <c r="A5" s="5">
        <v>1793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</row>
    <row r="6" spans="1:242" x14ac:dyDescent="0.25">
      <c r="A6" s="5">
        <v>1794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</row>
    <row r="7" spans="1:242" x14ac:dyDescent="0.25">
      <c r="A7" s="5">
        <v>1795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pans="1:242" x14ac:dyDescent="0.25">
      <c r="A8" s="5">
        <v>1796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pans="1:242" x14ac:dyDescent="0.25">
      <c r="A9" s="5">
        <v>1797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</row>
    <row r="10" spans="1:242" x14ac:dyDescent="0.25">
      <c r="A10" s="5">
        <v>1798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</row>
    <row r="11" spans="1:242" x14ac:dyDescent="0.25">
      <c r="A11" s="5">
        <v>1799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pans="1:242" x14ac:dyDescent="0.25">
      <c r="A12" s="5">
        <v>1800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</row>
    <row r="13" spans="1:242" x14ac:dyDescent="0.25">
      <c r="A13" s="5">
        <v>1801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pans="1:242" x14ac:dyDescent="0.25">
      <c r="A14" s="5">
        <v>1802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</row>
    <row r="15" spans="1:242" x14ac:dyDescent="0.25">
      <c r="A15" s="5">
        <v>1803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</row>
    <row r="16" spans="1:242" x14ac:dyDescent="0.25">
      <c r="A16" s="5">
        <v>1804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pans="1:242" x14ac:dyDescent="0.25">
      <c r="A17" s="5">
        <v>1805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pans="1:242" x14ac:dyDescent="0.25">
      <c r="A18" s="5">
        <v>1806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pans="1:242" x14ac:dyDescent="0.25">
      <c r="A19" s="5">
        <v>1807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pans="1:242" x14ac:dyDescent="0.25">
      <c r="A20" s="5">
        <v>1808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pans="1:242" x14ac:dyDescent="0.25">
      <c r="A21" s="5">
        <v>1809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pans="1:242" x14ac:dyDescent="0.25">
      <c r="A22" s="5">
        <v>1810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pans="1:242" x14ac:dyDescent="0.25">
      <c r="A23" s="5">
        <v>1811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pans="1:242" x14ac:dyDescent="0.25">
      <c r="A24" s="5">
        <v>1812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</row>
    <row r="25" spans="1:242" x14ac:dyDescent="0.25">
      <c r="A25" s="5">
        <v>1813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</row>
    <row r="26" spans="1:242" x14ac:dyDescent="0.25">
      <c r="A26" s="5">
        <v>1814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</row>
    <row r="27" spans="1:242" x14ac:dyDescent="0.25">
      <c r="A27" s="5">
        <v>1815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pans="1:242" x14ac:dyDescent="0.25">
      <c r="A28" s="5">
        <v>1816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pans="1:242" x14ac:dyDescent="0.25">
      <c r="A29" s="5">
        <v>1817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</row>
    <row r="30" spans="1:242" x14ac:dyDescent="0.25">
      <c r="A30" s="5">
        <v>1818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</row>
    <row r="31" spans="1:242" x14ac:dyDescent="0.25">
      <c r="A31" s="5">
        <v>1819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</row>
    <row r="32" spans="1:242" x14ac:dyDescent="0.25">
      <c r="A32" s="5">
        <v>1820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</row>
    <row r="33" spans="1:242" x14ac:dyDescent="0.25">
      <c r="A33" s="5">
        <v>1821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</row>
    <row r="34" spans="1:242" x14ac:dyDescent="0.25">
      <c r="A34" s="5">
        <v>1822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</row>
    <row r="35" spans="1:242" x14ac:dyDescent="0.25">
      <c r="A35" s="5">
        <v>1823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</row>
    <row r="36" spans="1:242" x14ac:dyDescent="0.25">
      <c r="A36" s="5">
        <v>1824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</row>
    <row r="37" spans="1:242" x14ac:dyDescent="0.25">
      <c r="A37" s="5">
        <v>1825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</row>
    <row r="38" spans="1:242" x14ac:dyDescent="0.25">
      <c r="A38" s="5">
        <v>1826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</row>
    <row r="39" spans="1:242" x14ac:dyDescent="0.25">
      <c r="A39" s="5">
        <v>1827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</row>
    <row r="40" spans="1:242" x14ac:dyDescent="0.25">
      <c r="A40" s="5">
        <v>1828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</row>
    <row r="41" spans="1:242" x14ac:dyDescent="0.25">
      <c r="A41" s="5">
        <v>1829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</row>
    <row r="42" spans="1:242" x14ac:dyDescent="0.25">
      <c r="A42" s="5">
        <v>1830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</row>
    <row r="43" spans="1:242" x14ac:dyDescent="0.25">
      <c r="A43" s="5">
        <v>1831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</row>
    <row r="44" spans="1:242" x14ac:dyDescent="0.25">
      <c r="A44" s="5">
        <v>1832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</row>
    <row r="45" spans="1:242" x14ac:dyDescent="0.25">
      <c r="A45" s="5">
        <v>1833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</row>
    <row r="46" spans="1:242" x14ac:dyDescent="0.25">
      <c r="A46" s="5">
        <v>1834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pans="1:242" x14ac:dyDescent="0.25">
      <c r="A47" s="5">
        <v>1835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</row>
    <row r="48" spans="1:242" x14ac:dyDescent="0.25">
      <c r="A48" s="5">
        <v>1836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pans="1:242" x14ac:dyDescent="0.25">
      <c r="A49" s="5">
        <v>1837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pans="1:242" x14ac:dyDescent="0.25">
      <c r="A50" s="5">
        <v>1838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</row>
    <row r="51" spans="1:242" x14ac:dyDescent="0.25">
      <c r="A51" s="5">
        <v>1839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pans="1:242" x14ac:dyDescent="0.25">
      <c r="A52" s="5">
        <v>1840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>
        <v>21.9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</row>
    <row r="53" spans="1:242" x14ac:dyDescent="0.25">
      <c r="A53" s="5">
        <v>1841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</row>
    <row r="54" spans="1:242" x14ac:dyDescent="0.25">
      <c r="A54" s="5">
        <v>1842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</row>
    <row r="55" spans="1:242" x14ac:dyDescent="0.25">
      <c r="A55" s="5">
        <v>1843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</row>
    <row r="56" spans="1:242" x14ac:dyDescent="0.25">
      <c r="A56" s="5">
        <v>1844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</row>
    <row r="57" spans="1:242" x14ac:dyDescent="0.25">
      <c r="A57" s="5">
        <v>1845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</row>
    <row r="58" spans="1:242" x14ac:dyDescent="0.25">
      <c r="A58" s="5">
        <v>1846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</row>
    <row r="59" spans="1:242" x14ac:dyDescent="0.25">
      <c r="A59" s="5">
        <v>1847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</row>
    <row r="60" spans="1:242" x14ac:dyDescent="0.25">
      <c r="A60" s="5">
        <v>1848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</row>
    <row r="61" spans="1:242" x14ac:dyDescent="0.25">
      <c r="A61" s="5">
        <v>1849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</row>
    <row r="62" spans="1:242" x14ac:dyDescent="0.25">
      <c r="A62" s="5">
        <v>1850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>
        <v>46.8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</row>
    <row r="63" spans="1:242" x14ac:dyDescent="0.25">
      <c r="A63" s="5">
        <v>1851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</row>
    <row r="64" spans="1:242" x14ac:dyDescent="0.25">
      <c r="A64" s="5">
        <v>1852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</row>
    <row r="65" spans="1:242" x14ac:dyDescent="0.25">
      <c r="A65" s="5">
        <v>1853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</row>
    <row r="66" spans="1:242" x14ac:dyDescent="0.25">
      <c r="A66" s="5">
        <v>1854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</row>
    <row r="67" spans="1:242" x14ac:dyDescent="0.25">
      <c r="A67" s="5">
        <v>1855</v>
      </c>
      <c r="B67" s="1"/>
      <c r="C67" s="1"/>
      <c r="D67" s="1"/>
      <c r="E67" s="1"/>
      <c r="F67" s="1">
        <v>30.3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</row>
    <row r="68" spans="1:242" x14ac:dyDescent="0.25">
      <c r="A68" s="5">
        <v>1856</v>
      </c>
      <c r="B68" s="1"/>
      <c r="C68" s="1"/>
      <c r="D68" s="1"/>
      <c r="E68" s="1"/>
      <c r="F68" s="1">
        <v>31.3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</row>
    <row r="69" spans="1:242" x14ac:dyDescent="0.25">
      <c r="A69" s="5">
        <v>1857</v>
      </c>
      <c r="B69" s="1"/>
      <c r="C69" s="1"/>
      <c r="D69" s="1"/>
      <c r="E69" s="1"/>
      <c r="F69" s="1">
        <v>32.9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</row>
    <row r="70" spans="1:242" x14ac:dyDescent="0.25">
      <c r="A70" s="5">
        <v>1858</v>
      </c>
      <c r="B70" s="1"/>
      <c r="C70" s="1"/>
      <c r="D70" s="1"/>
      <c r="E70" s="1"/>
      <c r="F70" s="1">
        <v>34.9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</row>
    <row r="71" spans="1:242" x14ac:dyDescent="0.25">
      <c r="A71" s="5">
        <v>1859</v>
      </c>
      <c r="B71" s="1"/>
      <c r="C71" s="1"/>
      <c r="D71" s="1"/>
      <c r="E71" s="1"/>
      <c r="F71" s="1">
        <v>36.799999999999997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</row>
    <row r="72" spans="1:242" x14ac:dyDescent="0.25">
      <c r="A72" s="5">
        <v>1860</v>
      </c>
      <c r="B72" s="1"/>
      <c r="C72" s="1"/>
      <c r="D72" s="1"/>
      <c r="E72" s="1"/>
      <c r="F72" s="1">
        <v>35.200000000000003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>
        <v>46.8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</row>
    <row r="73" spans="1:242" x14ac:dyDescent="0.25">
      <c r="A73" s="5">
        <v>1861</v>
      </c>
      <c r="B73" s="1"/>
      <c r="C73" s="1"/>
      <c r="D73" s="1"/>
      <c r="E73" s="1"/>
      <c r="F73" s="1">
        <v>31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</row>
    <row r="74" spans="1:242" x14ac:dyDescent="0.25">
      <c r="A74" s="5">
        <v>1862</v>
      </c>
      <c r="B74" s="1"/>
      <c r="C74" s="1"/>
      <c r="D74" s="1"/>
      <c r="E74" s="1"/>
      <c r="F74" s="1">
        <v>32.799999999999997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</row>
    <row r="75" spans="1:242" x14ac:dyDescent="0.25">
      <c r="A75" s="5">
        <v>1863</v>
      </c>
      <c r="B75" s="1"/>
      <c r="C75" s="1"/>
      <c r="D75" s="1"/>
      <c r="E75" s="1"/>
      <c r="F75" s="1">
        <v>25.4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</row>
    <row r="76" spans="1:242" x14ac:dyDescent="0.25">
      <c r="A76" s="5">
        <v>1864</v>
      </c>
      <c r="B76" s="1"/>
      <c r="C76" s="1"/>
      <c r="D76" s="1"/>
      <c r="E76" s="1"/>
      <c r="F76" s="1">
        <v>22.1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</row>
    <row r="77" spans="1:242" x14ac:dyDescent="0.25">
      <c r="A77" s="5">
        <v>1865</v>
      </c>
      <c r="B77" s="1"/>
      <c r="C77" s="1"/>
      <c r="D77" s="1"/>
      <c r="E77" s="1"/>
      <c r="F77" s="1">
        <v>24.6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>
        <v>42.9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</row>
    <row r="78" spans="1:242" x14ac:dyDescent="0.25">
      <c r="A78" s="5">
        <v>1866</v>
      </c>
      <c r="B78" s="1"/>
      <c r="C78" s="1"/>
      <c r="D78" s="1"/>
      <c r="E78" s="1"/>
      <c r="F78" s="1">
        <v>28.9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</row>
    <row r="79" spans="1:242" x14ac:dyDescent="0.25">
      <c r="A79" s="5">
        <v>1867</v>
      </c>
      <c r="B79" s="1"/>
      <c r="C79" s="1"/>
      <c r="D79" s="1"/>
      <c r="E79" s="1"/>
      <c r="F79" s="1">
        <v>27.7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</row>
    <row r="80" spans="1:242" x14ac:dyDescent="0.25">
      <c r="A80" s="5">
        <v>1868</v>
      </c>
      <c r="B80" s="1"/>
      <c r="C80" s="1"/>
      <c r="D80" s="1"/>
      <c r="E80" s="1"/>
      <c r="F80" s="1">
        <v>30.7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</row>
    <row r="81" spans="1:242" x14ac:dyDescent="0.25">
      <c r="A81" s="5">
        <v>1869</v>
      </c>
      <c r="B81" s="1"/>
      <c r="C81" s="1"/>
      <c r="D81" s="1"/>
      <c r="E81" s="1"/>
      <c r="F81" s="1">
        <v>34.1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</row>
    <row r="82" spans="1:242" x14ac:dyDescent="0.25">
      <c r="A82" s="5">
        <v>1870</v>
      </c>
      <c r="B82" s="1"/>
      <c r="C82" s="1"/>
      <c r="D82" s="1"/>
      <c r="E82" s="1"/>
      <c r="F82" s="1">
        <v>32.4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40.6</v>
      </c>
      <c r="T82" s="1"/>
      <c r="U82" s="1"/>
      <c r="V82" s="1"/>
      <c r="W82" s="1"/>
      <c r="X82" s="1"/>
      <c r="Y82" s="1">
        <v>48.8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</row>
    <row r="83" spans="1:242" x14ac:dyDescent="0.25">
      <c r="A83" s="5">
        <v>1871</v>
      </c>
      <c r="B83" s="1"/>
      <c r="C83" s="1"/>
      <c r="D83" s="1"/>
      <c r="E83" s="1"/>
      <c r="F83" s="1">
        <v>34.9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</row>
    <row r="84" spans="1:242" x14ac:dyDescent="0.25">
      <c r="A84" s="5">
        <v>1872</v>
      </c>
      <c r="B84" s="1"/>
      <c r="C84" s="1"/>
      <c r="D84" s="1"/>
      <c r="E84" s="1"/>
      <c r="F84" s="1">
        <v>36.9</v>
      </c>
      <c r="G84" s="1"/>
      <c r="H84" s="1"/>
      <c r="I84" s="1"/>
      <c r="J84" s="1">
        <v>15.9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</row>
    <row r="85" spans="1:242" x14ac:dyDescent="0.25">
      <c r="A85" s="5">
        <v>1873</v>
      </c>
      <c r="B85" s="1"/>
      <c r="C85" s="1"/>
      <c r="D85" s="1"/>
      <c r="E85" s="1"/>
      <c r="F85" s="1">
        <v>34.9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</row>
    <row r="86" spans="1:242" x14ac:dyDescent="0.25">
      <c r="A86" s="5">
        <v>1874</v>
      </c>
      <c r="B86" s="1"/>
      <c r="C86" s="1"/>
      <c r="D86" s="1"/>
      <c r="E86" s="1"/>
      <c r="F86" s="1">
        <v>37.1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</row>
    <row r="87" spans="1:242" x14ac:dyDescent="0.25">
      <c r="A87" s="5">
        <v>1875</v>
      </c>
      <c r="B87" s="1"/>
      <c r="C87" s="1"/>
      <c r="D87" s="1"/>
      <c r="E87" s="1"/>
      <c r="F87" s="1">
        <v>37.4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</row>
    <row r="88" spans="1:242" x14ac:dyDescent="0.25">
      <c r="A88" s="5">
        <v>1876</v>
      </c>
      <c r="B88" s="1"/>
      <c r="C88" s="1"/>
      <c r="D88" s="1"/>
      <c r="E88" s="1"/>
      <c r="F88" s="1">
        <v>39.5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</row>
    <row r="89" spans="1:242" x14ac:dyDescent="0.25">
      <c r="A89" s="5">
        <v>1877</v>
      </c>
      <c r="B89" s="1"/>
      <c r="C89" s="1"/>
      <c r="D89" s="1"/>
      <c r="E89" s="1"/>
      <c r="F89" s="1">
        <v>41.2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</row>
    <row r="90" spans="1:242" x14ac:dyDescent="0.25">
      <c r="A90" s="5">
        <v>1878</v>
      </c>
      <c r="B90" s="1"/>
      <c r="C90" s="1"/>
      <c r="D90" s="1"/>
      <c r="E90" s="1"/>
      <c r="F90" s="1">
        <v>41.7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</row>
    <row r="91" spans="1:242" x14ac:dyDescent="0.25">
      <c r="A91" s="5">
        <v>1879</v>
      </c>
      <c r="B91" s="1"/>
      <c r="C91" s="1"/>
      <c r="D91" s="1"/>
      <c r="E91" s="1"/>
      <c r="F91" s="1">
        <v>39.799999999999997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</row>
    <row r="92" spans="1:242" x14ac:dyDescent="0.25">
      <c r="A92" s="5">
        <v>1880</v>
      </c>
      <c r="B92" s="1"/>
      <c r="C92" s="1"/>
      <c r="D92" s="1">
        <v>32.090000000000003</v>
      </c>
      <c r="E92" s="1"/>
      <c r="F92" s="1">
        <v>38.9</v>
      </c>
      <c r="G92" s="1"/>
      <c r="H92" s="1"/>
      <c r="I92" s="1"/>
      <c r="J92" s="1">
        <v>14.7</v>
      </c>
      <c r="K92" s="1"/>
      <c r="L92" s="1"/>
      <c r="M92" s="1"/>
      <c r="N92" s="1"/>
      <c r="O92" s="1"/>
      <c r="P92" s="1"/>
      <c r="Q92" s="1"/>
      <c r="R92" s="1"/>
      <c r="S92" s="1">
        <v>46.9</v>
      </c>
      <c r="T92" s="1"/>
      <c r="U92" s="1"/>
      <c r="V92" s="1"/>
      <c r="W92" s="1"/>
      <c r="X92" s="1"/>
      <c r="Y92" s="1">
        <v>48</v>
      </c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</row>
    <row r="93" spans="1:242" x14ac:dyDescent="0.25">
      <c r="A93" s="5">
        <v>1881</v>
      </c>
      <c r="B93" s="1"/>
      <c r="C93" s="1"/>
      <c r="D93" s="1"/>
      <c r="E93" s="1"/>
      <c r="F93" s="1">
        <v>39</v>
      </c>
      <c r="G93" s="1"/>
      <c r="H93" s="1"/>
      <c r="I93" s="1"/>
      <c r="J93" s="1"/>
      <c r="K93" s="1">
        <v>26.3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</row>
    <row r="94" spans="1:242" x14ac:dyDescent="0.25">
      <c r="A94" s="5">
        <v>1882</v>
      </c>
      <c r="B94" s="1"/>
      <c r="C94" s="1"/>
      <c r="D94" s="1"/>
      <c r="E94" s="1"/>
      <c r="F94" s="1">
        <v>37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</row>
    <row r="95" spans="1:242" x14ac:dyDescent="0.25">
      <c r="A95" s="5">
        <v>1883</v>
      </c>
      <c r="B95" s="1"/>
      <c r="C95" s="1"/>
      <c r="D95" s="1"/>
      <c r="E95" s="1"/>
      <c r="F95" s="1">
        <v>38.799999999999997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</row>
    <row r="96" spans="1:242" x14ac:dyDescent="0.25">
      <c r="A96" s="5">
        <v>1884</v>
      </c>
      <c r="B96" s="1"/>
      <c r="C96" s="1"/>
      <c r="D96" s="1"/>
      <c r="E96" s="1"/>
      <c r="F96" s="1">
        <v>41.6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</row>
    <row r="97" spans="1:242" x14ac:dyDescent="0.25">
      <c r="A97" s="5">
        <v>1885</v>
      </c>
      <c r="B97" s="1"/>
      <c r="C97" s="1"/>
      <c r="D97" s="1"/>
      <c r="E97" s="1"/>
      <c r="F97" s="1">
        <v>40.200000000000003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</row>
    <row r="98" spans="1:242" x14ac:dyDescent="0.25">
      <c r="A98" s="5">
        <v>1886</v>
      </c>
      <c r="B98" s="1"/>
      <c r="C98" s="1"/>
      <c r="D98" s="1"/>
      <c r="E98" s="1"/>
      <c r="F98" s="1">
        <v>39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</row>
    <row r="99" spans="1:242" x14ac:dyDescent="0.25">
      <c r="A99" s="5">
        <v>1887</v>
      </c>
      <c r="B99" s="1"/>
      <c r="C99" s="1"/>
      <c r="D99" s="1"/>
      <c r="E99" s="1"/>
      <c r="F99" s="1">
        <v>38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</row>
    <row r="100" spans="1:242" x14ac:dyDescent="0.25">
      <c r="A100" s="5">
        <v>1888</v>
      </c>
      <c r="B100" s="1"/>
      <c r="C100" s="1"/>
      <c r="D100" s="1"/>
      <c r="E100" s="1"/>
      <c r="F100" s="1">
        <v>36.799999999999997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</row>
    <row r="101" spans="1:242" x14ac:dyDescent="0.25">
      <c r="A101" s="5">
        <v>1889</v>
      </c>
      <c r="B101" s="1"/>
      <c r="C101" s="1"/>
      <c r="D101" s="1"/>
      <c r="E101" s="1"/>
      <c r="F101" s="1">
        <v>36.9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</row>
    <row r="102" spans="1:242" x14ac:dyDescent="0.25">
      <c r="A102" s="5">
        <v>1890</v>
      </c>
      <c r="B102" s="1"/>
      <c r="C102" s="1"/>
      <c r="D102" s="1">
        <v>31.33</v>
      </c>
      <c r="E102" s="1"/>
      <c r="F102" s="1">
        <v>37</v>
      </c>
      <c r="G102" s="1"/>
      <c r="H102" s="1"/>
      <c r="I102" s="1"/>
      <c r="J102" s="1">
        <v>16.5</v>
      </c>
      <c r="K102" s="1"/>
      <c r="L102" s="1"/>
      <c r="M102" s="1"/>
      <c r="N102" s="1"/>
      <c r="O102" s="1"/>
      <c r="P102" s="1"/>
      <c r="Q102" s="41">
        <v>43.1</v>
      </c>
      <c r="R102" s="1"/>
      <c r="S102" s="1">
        <v>43.1</v>
      </c>
      <c r="T102" s="1"/>
      <c r="U102" s="1"/>
      <c r="V102" s="1"/>
      <c r="W102" s="1"/>
      <c r="X102" s="1"/>
      <c r="Y102" s="1">
        <v>49.4</v>
      </c>
      <c r="Z102" s="1">
        <v>38.4</v>
      </c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</row>
    <row r="103" spans="1:242" x14ac:dyDescent="0.25">
      <c r="A103" s="5">
        <v>1891</v>
      </c>
      <c r="B103" s="1"/>
      <c r="C103" s="1"/>
      <c r="E103" s="1"/>
      <c r="F103" s="1">
        <v>38.1</v>
      </c>
      <c r="G103" s="1"/>
      <c r="H103" s="1"/>
      <c r="I103" s="1"/>
      <c r="J103" s="1"/>
      <c r="K103" s="1">
        <v>25.4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</row>
    <row r="104" spans="1:242" x14ac:dyDescent="0.25">
      <c r="A104" s="5">
        <v>1892</v>
      </c>
      <c r="B104" s="1"/>
      <c r="C104" s="1"/>
      <c r="D104" s="1"/>
      <c r="E104" s="1"/>
      <c r="F104" s="1">
        <v>39.299999999999997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</row>
    <row r="105" spans="1:242" x14ac:dyDescent="0.25">
      <c r="A105" s="5">
        <v>1893</v>
      </c>
      <c r="B105" s="1"/>
      <c r="C105" s="1"/>
      <c r="D105" s="1"/>
      <c r="E105" s="1"/>
      <c r="F105" s="1">
        <v>40.6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</row>
    <row r="106" spans="1:242" x14ac:dyDescent="0.25">
      <c r="A106" s="5">
        <v>1894</v>
      </c>
      <c r="B106" s="1"/>
      <c r="C106" s="1"/>
      <c r="D106" s="1"/>
      <c r="E106" s="1"/>
      <c r="F106" s="1">
        <v>40.700000000000003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</row>
    <row r="107" spans="1:242" x14ac:dyDescent="0.25">
      <c r="A107" s="5">
        <v>1895</v>
      </c>
      <c r="B107" s="1"/>
      <c r="C107" s="1"/>
      <c r="D107" s="1"/>
      <c r="E107" s="1"/>
      <c r="F107" s="1">
        <v>39.700000000000003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1">
        <v>36.26</v>
      </c>
      <c r="S107" s="1"/>
      <c r="T107" s="1"/>
      <c r="U107" s="1"/>
      <c r="V107" s="1"/>
      <c r="W107" s="1"/>
      <c r="X107" s="1"/>
      <c r="Y107" s="1"/>
      <c r="Z107" s="1">
        <v>43</v>
      </c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</row>
    <row r="108" spans="1:242" x14ac:dyDescent="0.25">
      <c r="A108" s="5">
        <v>1896</v>
      </c>
      <c r="B108" s="1"/>
      <c r="C108" s="1"/>
      <c r="D108" s="1"/>
      <c r="E108" s="1"/>
      <c r="F108" s="1">
        <v>42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1">
        <v>36.08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</row>
    <row r="109" spans="1:242" x14ac:dyDescent="0.25">
      <c r="A109" s="5">
        <v>1897</v>
      </c>
      <c r="B109" s="1"/>
      <c r="C109" s="1"/>
      <c r="D109" s="1"/>
      <c r="E109" s="1"/>
      <c r="F109" s="1">
        <v>40.6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1">
        <v>35.56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</row>
    <row r="110" spans="1:242" x14ac:dyDescent="0.25">
      <c r="A110" s="5">
        <v>1898</v>
      </c>
      <c r="B110" s="1"/>
      <c r="C110" s="1"/>
      <c r="D110" s="1"/>
      <c r="E110" s="1"/>
      <c r="F110" s="1">
        <v>41.5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1">
        <v>35.67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</row>
    <row r="111" spans="1:242" x14ac:dyDescent="0.25">
      <c r="A111" s="5">
        <v>1899</v>
      </c>
      <c r="B111" s="1"/>
      <c r="C111" s="1"/>
      <c r="D111" s="1"/>
      <c r="E111" s="1"/>
      <c r="F111" s="1">
        <v>43.7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1">
        <v>34.6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</row>
    <row r="112" spans="1:242" x14ac:dyDescent="0.25">
      <c r="A112" s="5">
        <v>1900</v>
      </c>
      <c r="B112" s="1"/>
      <c r="C112" s="1"/>
      <c r="D112" s="1"/>
      <c r="E112" s="1"/>
      <c r="F112" s="1">
        <v>46.4</v>
      </c>
      <c r="G112" s="1"/>
      <c r="H112" s="1"/>
      <c r="I112" s="1"/>
      <c r="J112" s="1">
        <v>27.9</v>
      </c>
      <c r="K112" s="1"/>
      <c r="L112" s="1"/>
      <c r="M112" s="1"/>
      <c r="N112" s="1"/>
      <c r="O112" s="1"/>
      <c r="P112" s="1"/>
      <c r="Q112" s="41">
        <v>45.5</v>
      </c>
      <c r="R112" s="41">
        <v>35.770000000000003</v>
      </c>
      <c r="S112" s="1">
        <v>45.5</v>
      </c>
      <c r="T112" s="1"/>
      <c r="U112" s="1"/>
      <c r="V112" s="1"/>
      <c r="W112" s="1"/>
      <c r="X112" s="1"/>
      <c r="Y112" s="1">
        <v>38.299999999999997</v>
      </c>
      <c r="Z112" s="1">
        <v>35.200000000000003</v>
      </c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</row>
    <row r="113" spans="1:242" x14ac:dyDescent="0.25">
      <c r="A113" s="5">
        <v>1901</v>
      </c>
      <c r="B113" s="41">
        <v>8.15</v>
      </c>
      <c r="C113" s="1"/>
      <c r="D113" s="1"/>
      <c r="E113" s="1"/>
      <c r="F113" s="1">
        <v>46.7</v>
      </c>
      <c r="G113" s="1"/>
      <c r="H113" s="1"/>
      <c r="I113" s="1"/>
      <c r="J113" s="1"/>
      <c r="K113" s="1">
        <v>29.5</v>
      </c>
      <c r="L113" s="1"/>
      <c r="M113" s="1"/>
      <c r="N113" s="1"/>
      <c r="O113" s="1"/>
      <c r="P113" s="1"/>
      <c r="Q113" s="1"/>
      <c r="R113" s="41">
        <v>38.17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</row>
    <row r="114" spans="1:242" x14ac:dyDescent="0.25">
      <c r="A114" s="5">
        <v>1902</v>
      </c>
      <c r="B114" s="41">
        <v>8.2799999999999994</v>
      </c>
      <c r="C114" s="1"/>
      <c r="D114" s="1"/>
      <c r="E114" s="1"/>
      <c r="F114" s="1">
        <v>46.3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1">
        <v>40.68</v>
      </c>
      <c r="S114" s="1"/>
      <c r="T114" s="1"/>
      <c r="U114" s="1"/>
      <c r="V114" s="1"/>
      <c r="W114" s="1"/>
      <c r="X114" s="1"/>
      <c r="Y114" s="1"/>
      <c r="Z114" s="1"/>
      <c r="AA114" s="41">
        <v>57.77</v>
      </c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</row>
    <row r="115" spans="1:242" x14ac:dyDescent="0.25">
      <c r="A115" s="5">
        <v>1903</v>
      </c>
      <c r="B115" s="41">
        <v>9.4</v>
      </c>
      <c r="C115" s="1"/>
      <c r="D115" s="1"/>
      <c r="E115" s="1"/>
      <c r="F115" s="1">
        <v>50.8</v>
      </c>
      <c r="G115" s="1"/>
      <c r="H115" s="1"/>
      <c r="I115" s="1"/>
      <c r="J115" s="1">
        <v>31.2</v>
      </c>
      <c r="K115" s="1"/>
      <c r="L115" s="1"/>
      <c r="M115" s="1"/>
      <c r="N115" s="1"/>
      <c r="O115" s="1"/>
      <c r="P115" s="1"/>
      <c r="Q115" s="1"/>
      <c r="R115" s="41">
        <v>44.57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</row>
    <row r="116" spans="1:242" x14ac:dyDescent="0.25">
      <c r="A116" s="5">
        <v>1904</v>
      </c>
      <c r="B116" s="41">
        <v>10.11</v>
      </c>
      <c r="C116" s="1"/>
      <c r="D116" s="1"/>
      <c r="E116" s="1"/>
      <c r="F116" s="1">
        <v>44.4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1">
        <v>48.69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</row>
    <row r="117" spans="1:242" x14ac:dyDescent="0.25">
      <c r="A117" s="5">
        <v>1905</v>
      </c>
      <c r="B117" s="41">
        <v>10.06</v>
      </c>
      <c r="C117" s="1"/>
      <c r="D117" s="1"/>
      <c r="E117" s="1"/>
      <c r="F117" s="1">
        <v>46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1">
        <v>43.73</v>
      </c>
      <c r="S117" s="1"/>
      <c r="T117" s="1"/>
      <c r="U117" s="1"/>
      <c r="V117" s="1"/>
      <c r="W117" s="1"/>
      <c r="X117" s="1"/>
      <c r="Y117" s="1"/>
      <c r="Z117" s="1">
        <v>51.1</v>
      </c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</row>
    <row r="118" spans="1:242" x14ac:dyDescent="0.25">
      <c r="A118" s="5">
        <v>1906</v>
      </c>
      <c r="B118" s="41">
        <v>9.5299999999999994</v>
      </c>
      <c r="C118" s="1"/>
      <c r="D118" s="1"/>
      <c r="E118" s="1"/>
      <c r="F118" s="1">
        <v>47</v>
      </c>
      <c r="G118" s="1"/>
      <c r="H118" s="1"/>
      <c r="I118" s="1"/>
      <c r="J118" s="1">
        <v>30.8</v>
      </c>
      <c r="K118" s="1"/>
      <c r="L118" s="1"/>
      <c r="M118" s="1"/>
      <c r="N118" s="1"/>
      <c r="O118" s="1"/>
      <c r="P118" s="1"/>
      <c r="Q118" s="1"/>
      <c r="R118" s="41">
        <v>50.57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</row>
    <row r="119" spans="1:242" x14ac:dyDescent="0.25">
      <c r="A119" s="5">
        <v>1907</v>
      </c>
      <c r="B119" s="41">
        <v>9.5299999999999994</v>
      </c>
      <c r="C119" s="1"/>
      <c r="D119" s="1"/>
      <c r="E119" s="1"/>
      <c r="F119" s="1">
        <v>49.2</v>
      </c>
      <c r="G119" s="1"/>
      <c r="H119" s="1"/>
      <c r="I119" s="1"/>
      <c r="J119" s="1"/>
      <c r="K119" s="1">
        <v>32.9</v>
      </c>
      <c r="L119" s="1"/>
      <c r="M119" s="1"/>
      <c r="N119" s="1"/>
      <c r="O119" s="1"/>
      <c r="P119" s="1"/>
      <c r="Q119" s="1"/>
      <c r="R119" s="41">
        <v>50.13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</row>
    <row r="120" spans="1:242" x14ac:dyDescent="0.25">
      <c r="A120" s="5">
        <v>1908</v>
      </c>
      <c r="B120" s="41">
        <v>9.99</v>
      </c>
      <c r="C120" s="1"/>
      <c r="D120" s="1"/>
      <c r="E120" s="1"/>
      <c r="F120" s="1">
        <v>47.4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1">
        <v>54.68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</row>
    <row r="121" spans="1:242" x14ac:dyDescent="0.25">
      <c r="A121" s="5">
        <v>1909</v>
      </c>
      <c r="B121" s="41">
        <v>9.7899999999999991</v>
      </c>
      <c r="C121" s="1"/>
      <c r="D121" s="1">
        <v>19.28</v>
      </c>
      <c r="E121" s="1"/>
      <c r="F121" s="1">
        <v>45.1</v>
      </c>
      <c r="G121" s="1"/>
      <c r="H121" s="1"/>
      <c r="I121" s="1"/>
      <c r="J121" s="1">
        <v>30.9</v>
      </c>
      <c r="K121" s="1"/>
      <c r="L121" s="1"/>
      <c r="M121" s="1"/>
      <c r="N121" s="1"/>
      <c r="O121" s="1"/>
      <c r="P121" s="1"/>
      <c r="Q121" s="1"/>
      <c r="R121" s="41">
        <v>54.64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</row>
    <row r="122" spans="1:242" x14ac:dyDescent="0.25">
      <c r="A122" s="5">
        <v>1910</v>
      </c>
      <c r="B122" s="41">
        <v>9.1300000000000008</v>
      </c>
      <c r="C122" s="1"/>
      <c r="D122" s="1"/>
      <c r="E122" s="1"/>
      <c r="F122" s="1">
        <v>46.7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41">
        <v>48.9</v>
      </c>
      <c r="R122" s="41">
        <v>54.48</v>
      </c>
      <c r="S122" s="1">
        <v>48.9</v>
      </c>
      <c r="T122" s="1"/>
      <c r="U122" s="1"/>
      <c r="V122" s="1"/>
      <c r="W122" s="1"/>
      <c r="X122" s="1"/>
      <c r="Y122" s="1"/>
      <c r="Z122" s="1">
        <v>47.9</v>
      </c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</row>
    <row r="123" spans="1:242" x14ac:dyDescent="0.25">
      <c r="A123" s="5">
        <v>1911</v>
      </c>
      <c r="B123" s="41">
        <v>8.99</v>
      </c>
      <c r="C123" s="1"/>
      <c r="D123" s="1"/>
      <c r="E123" s="1"/>
      <c r="F123" s="1">
        <v>49.5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1">
        <v>57.37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</row>
    <row r="124" spans="1:242" x14ac:dyDescent="0.25">
      <c r="A124" s="5">
        <v>1912</v>
      </c>
      <c r="B124" s="41">
        <v>9.9700000000000006</v>
      </c>
      <c r="C124" s="1"/>
      <c r="D124" s="1"/>
      <c r="E124" s="1"/>
      <c r="F124" s="1">
        <v>48.8</v>
      </c>
      <c r="G124" s="1"/>
      <c r="H124" s="1"/>
      <c r="I124" s="1"/>
      <c r="J124" s="1">
        <v>30</v>
      </c>
      <c r="K124" s="1"/>
      <c r="L124" s="1"/>
      <c r="M124" s="1"/>
      <c r="N124" s="1"/>
      <c r="O124" s="1"/>
      <c r="P124" s="1"/>
      <c r="Q124" s="1"/>
      <c r="R124" s="41">
        <v>58.74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</row>
    <row r="125" spans="1:242" x14ac:dyDescent="0.25">
      <c r="A125" s="5">
        <v>1913</v>
      </c>
      <c r="B125" s="41">
        <v>9.7200000000000006</v>
      </c>
      <c r="C125" s="1"/>
      <c r="D125" s="1"/>
      <c r="E125" s="1"/>
      <c r="F125" s="1">
        <v>48.3</v>
      </c>
      <c r="G125" s="1"/>
      <c r="H125" s="1"/>
      <c r="I125" s="1"/>
      <c r="J125" s="1"/>
      <c r="K125" s="1">
        <v>32.9</v>
      </c>
      <c r="L125" s="1"/>
      <c r="M125" s="1"/>
      <c r="N125" s="1"/>
      <c r="O125" s="1"/>
      <c r="P125" s="1"/>
      <c r="Q125" s="1"/>
      <c r="R125" s="41">
        <v>58.99</v>
      </c>
      <c r="S125" s="1"/>
      <c r="T125" s="1"/>
      <c r="U125" s="1"/>
      <c r="V125" s="1"/>
      <c r="W125" s="1">
        <v>48.3</v>
      </c>
      <c r="X125" s="1"/>
      <c r="Y125" s="1">
        <v>38</v>
      </c>
      <c r="Z125" s="1">
        <v>44.8</v>
      </c>
      <c r="AA125" s="41">
        <v>60.96</v>
      </c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</row>
    <row r="126" spans="1:242" x14ac:dyDescent="0.25">
      <c r="A126" s="5">
        <v>1914</v>
      </c>
      <c r="B126" s="41">
        <v>10.1</v>
      </c>
      <c r="C126" s="1"/>
      <c r="D126" s="1"/>
      <c r="E126" s="1"/>
      <c r="F126" s="1">
        <v>42.4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1">
        <v>57.47</v>
      </c>
      <c r="S126" s="1"/>
      <c r="T126" s="1"/>
      <c r="U126" s="1"/>
      <c r="V126" s="1"/>
      <c r="W126" s="1">
        <v>48.8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</row>
    <row r="127" spans="1:242" x14ac:dyDescent="0.25">
      <c r="A127" s="5">
        <v>1915</v>
      </c>
      <c r="B127" s="41">
        <v>9.52</v>
      </c>
      <c r="C127" s="1"/>
      <c r="D127" s="1"/>
      <c r="E127" s="41">
        <v>45.584263200000002</v>
      </c>
      <c r="F127" s="1">
        <v>39.4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1">
        <v>54.98</v>
      </c>
      <c r="S127" s="1"/>
      <c r="T127" s="1"/>
      <c r="U127" s="1"/>
      <c r="V127" s="1"/>
      <c r="W127" s="1"/>
      <c r="X127" s="1"/>
      <c r="Y127" s="1">
        <v>27.8</v>
      </c>
      <c r="Z127" s="1">
        <v>13.7</v>
      </c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</row>
    <row r="128" spans="1:242" x14ac:dyDescent="0.25">
      <c r="A128" s="5">
        <v>1916</v>
      </c>
      <c r="B128" s="41">
        <v>8.9</v>
      </c>
      <c r="C128" s="1"/>
      <c r="D128" s="1"/>
      <c r="E128" s="41">
        <v>31.658647299999998</v>
      </c>
      <c r="F128" s="1">
        <v>35.700000000000003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1">
        <v>55.4</v>
      </c>
      <c r="S128" s="1"/>
      <c r="T128" s="1"/>
      <c r="U128" s="1"/>
      <c r="V128" s="1"/>
      <c r="W128" s="1">
        <v>41.6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</row>
    <row r="129" spans="1:242" x14ac:dyDescent="0.25">
      <c r="A129" s="5">
        <v>1917</v>
      </c>
      <c r="B129" s="41">
        <v>8.56</v>
      </c>
      <c r="C129" s="1"/>
      <c r="D129" s="1"/>
      <c r="E129" s="41">
        <v>25.099427599999999</v>
      </c>
      <c r="F129" s="1">
        <v>34.9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1">
        <v>48.07</v>
      </c>
      <c r="S129" s="1"/>
      <c r="T129" s="1"/>
      <c r="U129" s="1"/>
      <c r="V129" s="1"/>
      <c r="W129" s="1"/>
      <c r="X129" s="1"/>
      <c r="Y129" s="1"/>
      <c r="Z129" s="1">
        <v>8</v>
      </c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</row>
    <row r="130" spans="1:242" x14ac:dyDescent="0.25">
      <c r="A130" s="5">
        <v>1918</v>
      </c>
      <c r="B130" s="41">
        <v>7.67</v>
      </c>
      <c r="C130" s="1"/>
      <c r="D130" s="1"/>
      <c r="E130" s="1"/>
      <c r="F130" s="1">
        <v>30.8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1">
        <v>46.98</v>
      </c>
      <c r="S130" s="1"/>
      <c r="T130" s="1"/>
      <c r="U130" s="1"/>
      <c r="V130" s="1"/>
      <c r="W130" s="1">
        <v>33.4</v>
      </c>
      <c r="X130" s="1"/>
      <c r="Y130" s="1">
        <v>28.1</v>
      </c>
      <c r="Z130" s="1">
        <v>5.7</v>
      </c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</row>
    <row r="131" spans="1:242" x14ac:dyDescent="0.25">
      <c r="A131" s="5">
        <v>1919</v>
      </c>
      <c r="B131" s="41">
        <v>7.49</v>
      </c>
      <c r="C131" s="1"/>
      <c r="D131" s="1"/>
      <c r="E131" s="41">
        <v>19.127341399999999</v>
      </c>
      <c r="F131" s="1">
        <v>38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1">
        <v>39.200000000000003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</row>
    <row r="132" spans="1:242" x14ac:dyDescent="0.25">
      <c r="A132" s="5">
        <v>1920</v>
      </c>
      <c r="B132" s="41">
        <v>7.11</v>
      </c>
      <c r="C132" s="1"/>
      <c r="D132" s="1"/>
      <c r="E132" s="41">
        <v>19.4191149</v>
      </c>
      <c r="F132" s="1">
        <v>39.9</v>
      </c>
      <c r="G132" s="1"/>
      <c r="H132" s="1"/>
      <c r="I132" s="1"/>
      <c r="J132" s="1">
        <v>15.3</v>
      </c>
      <c r="K132" s="1"/>
      <c r="L132" s="1"/>
      <c r="M132" s="1"/>
      <c r="N132" s="1"/>
      <c r="O132" s="1"/>
      <c r="P132" s="1"/>
      <c r="Q132" s="41">
        <v>44</v>
      </c>
      <c r="R132" s="41">
        <v>45.76</v>
      </c>
      <c r="S132" s="1">
        <v>44</v>
      </c>
      <c r="T132" s="1"/>
      <c r="U132" s="1"/>
      <c r="V132" s="1"/>
      <c r="W132" s="1">
        <v>48.5</v>
      </c>
      <c r="X132" s="1"/>
      <c r="Y132" s="1">
        <v>30.2</v>
      </c>
      <c r="Z132" s="1">
        <v>19.899999999999999</v>
      </c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</row>
    <row r="133" spans="1:242" x14ac:dyDescent="0.25">
      <c r="A133" s="5">
        <v>1921</v>
      </c>
      <c r="B133" s="41">
        <v>7.87</v>
      </c>
      <c r="C133" s="1"/>
      <c r="D133" s="1"/>
      <c r="E133" s="1"/>
      <c r="F133" s="1">
        <v>42.9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1">
        <v>45.47</v>
      </c>
      <c r="S133" s="1"/>
      <c r="T133" s="1"/>
      <c r="U133" s="1"/>
      <c r="V133" s="1"/>
      <c r="W133" s="1"/>
      <c r="X133" s="1"/>
      <c r="Y133" s="1"/>
      <c r="Z133" s="1">
        <v>28</v>
      </c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</row>
    <row r="134" spans="1:242" x14ac:dyDescent="0.25">
      <c r="A134" s="5">
        <v>1922</v>
      </c>
      <c r="B134" s="41">
        <v>8.7799999999999994</v>
      </c>
      <c r="C134" s="1"/>
      <c r="D134" s="1"/>
      <c r="E134" s="41"/>
      <c r="F134" s="1">
        <v>44.5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1">
        <v>53.02</v>
      </c>
      <c r="S134" s="1"/>
      <c r="T134" s="1"/>
      <c r="U134" s="1"/>
      <c r="V134" s="1"/>
      <c r="W134" s="1">
        <v>46.6</v>
      </c>
      <c r="X134" s="1"/>
      <c r="Y134" s="1">
        <v>34.799999999999997</v>
      </c>
      <c r="Z134" s="1">
        <v>30.9</v>
      </c>
      <c r="AA134" s="41">
        <v>49.12</v>
      </c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</row>
    <row r="135" spans="1:242" x14ac:dyDescent="0.25">
      <c r="A135" s="5">
        <v>1923</v>
      </c>
      <c r="B135" s="41">
        <v>8.8699999999999992</v>
      </c>
      <c r="C135" s="1"/>
      <c r="D135" s="1"/>
      <c r="E135" s="1"/>
      <c r="F135" s="1">
        <v>47.4</v>
      </c>
      <c r="G135" s="1"/>
      <c r="H135" s="1"/>
      <c r="I135" s="1"/>
      <c r="J135" s="1">
        <v>16</v>
      </c>
      <c r="K135" s="1"/>
      <c r="L135" s="1"/>
      <c r="M135" s="1"/>
      <c r="N135" s="1"/>
      <c r="O135" s="1"/>
      <c r="P135" s="1"/>
      <c r="Q135" s="1"/>
      <c r="R135" s="41">
        <v>59.76</v>
      </c>
      <c r="S135" s="1"/>
      <c r="T135" s="1"/>
      <c r="U135" s="1"/>
      <c r="V135" s="1"/>
      <c r="W135" s="1"/>
      <c r="X135" s="1"/>
      <c r="Y135" s="1"/>
      <c r="Z135" s="1">
        <v>31.4</v>
      </c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</row>
    <row r="136" spans="1:242" x14ac:dyDescent="0.25">
      <c r="A136" s="5">
        <v>1924</v>
      </c>
      <c r="B136" s="41">
        <v>10.06</v>
      </c>
      <c r="C136" s="1"/>
      <c r="D136" s="1"/>
      <c r="E136" s="1"/>
      <c r="F136" s="1">
        <v>46.3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1">
        <v>63.18</v>
      </c>
      <c r="S136" s="1"/>
      <c r="T136" s="1"/>
      <c r="U136" s="1"/>
      <c r="V136" s="1"/>
      <c r="W136" s="1">
        <v>50.6</v>
      </c>
      <c r="X136" s="1"/>
      <c r="Y136" s="1">
        <v>35.4</v>
      </c>
      <c r="Z136" s="1">
        <v>32.799999999999997</v>
      </c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</row>
    <row r="137" spans="1:242" x14ac:dyDescent="0.25">
      <c r="A137" s="5">
        <v>1925</v>
      </c>
      <c r="B137" s="41">
        <v>10.77</v>
      </c>
      <c r="C137" s="1"/>
      <c r="D137" s="1">
        <v>13.36</v>
      </c>
      <c r="E137" s="1"/>
      <c r="F137" s="1">
        <v>47.2</v>
      </c>
      <c r="G137" s="1"/>
      <c r="H137" s="1"/>
      <c r="I137" s="1"/>
      <c r="J137" s="1"/>
      <c r="K137" s="1">
        <v>31.2</v>
      </c>
      <c r="L137" s="1"/>
      <c r="M137" s="1"/>
      <c r="N137" s="1"/>
      <c r="O137" s="1"/>
      <c r="P137" s="1"/>
      <c r="Q137" s="1"/>
      <c r="R137" s="41">
        <v>70.89</v>
      </c>
      <c r="S137" s="1"/>
      <c r="T137" s="1"/>
      <c r="U137" s="1"/>
      <c r="V137" s="1"/>
      <c r="W137" s="1"/>
      <c r="X137" s="1"/>
      <c r="Y137" s="1"/>
      <c r="Z137" s="1">
        <v>34.6</v>
      </c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</row>
    <row r="138" spans="1:242" x14ac:dyDescent="0.25">
      <c r="A138" s="5">
        <v>1926</v>
      </c>
      <c r="B138" s="41">
        <v>11.79</v>
      </c>
      <c r="C138" s="1"/>
      <c r="D138" s="1"/>
      <c r="E138" s="41"/>
      <c r="F138" s="1">
        <v>48</v>
      </c>
      <c r="G138" s="1"/>
      <c r="H138" s="1"/>
      <c r="I138" s="1"/>
      <c r="J138" s="1">
        <v>22.7</v>
      </c>
      <c r="K138" s="1">
        <v>31.6</v>
      </c>
      <c r="L138" s="1"/>
      <c r="M138" s="1"/>
      <c r="N138" s="1"/>
      <c r="O138" s="1"/>
      <c r="P138" s="1"/>
      <c r="Q138" s="1"/>
      <c r="R138" s="41">
        <v>88.74</v>
      </c>
      <c r="S138" s="1"/>
      <c r="T138" s="1"/>
      <c r="U138" s="1"/>
      <c r="V138" s="1"/>
      <c r="W138" s="1">
        <v>49.8</v>
      </c>
      <c r="X138" s="1"/>
      <c r="Y138" s="1">
        <v>37.6</v>
      </c>
      <c r="Z138" s="1">
        <v>36.5</v>
      </c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</row>
    <row r="139" spans="1:242" x14ac:dyDescent="0.25">
      <c r="A139" s="5">
        <v>1927</v>
      </c>
      <c r="B139" s="41">
        <v>12.55</v>
      </c>
      <c r="C139" s="1"/>
      <c r="D139" s="1"/>
      <c r="E139" s="1"/>
      <c r="F139" s="1">
        <v>49.6</v>
      </c>
      <c r="G139" s="1"/>
      <c r="H139" s="1"/>
      <c r="I139" s="1"/>
      <c r="J139" s="1"/>
      <c r="K139" s="1">
        <v>31.6</v>
      </c>
      <c r="L139" s="1"/>
      <c r="M139" s="1">
        <v>29.3</v>
      </c>
      <c r="N139" s="1"/>
      <c r="O139" s="1"/>
      <c r="P139" s="1"/>
      <c r="Q139" s="1"/>
      <c r="R139" s="41">
        <v>89.29</v>
      </c>
      <c r="S139" s="1"/>
      <c r="T139" s="1"/>
      <c r="U139" s="1"/>
      <c r="V139" s="1"/>
      <c r="W139" s="1"/>
      <c r="X139" s="1"/>
      <c r="Y139" s="1"/>
      <c r="Z139" s="1">
        <v>37.4</v>
      </c>
      <c r="AA139" s="41">
        <v>56.68</v>
      </c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</row>
    <row r="140" spans="1:242" x14ac:dyDescent="0.25">
      <c r="A140" s="5">
        <v>1928</v>
      </c>
      <c r="B140" s="41">
        <v>13.11</v>
      </c>
      <c r="C140" s="1"/>
      <c r="D140" s="1"/>
      <c r="E140" s="1"/>
      <c r="F140" s="1">
        <v>49.9</v>
      </c>
      <c r="G140" s="1"/>
      <c r="H140" s="1"/>
      <c r="I140" s="1"/>
      <c r="J140" s="1"/>
      <c r="K140" s="1">
        <v>30</v>
      </c>
      <c r="L140" s="1"/>
      <c r="M140" s="1">
        <v>31.3</v>
      </c>
      <c r="N140" s="1"/>
      <c r="O140" s="1"/>
      <c r="P140" s="1"/>
      <c r="Q140" s="1"/>
      <c r="R140" s="41">
        <v>89.89</v>
      </c>
      <c r="S140" s="1"/>
      <c r="T140" s="1"/>
      <c r="U140" s="1"/>
      <c r="V140" s="1"/>
      <c r="W140" s="1">
        <v>51.2</v>
      </c>
      <c r="X140" s="1"/>
      <c r="Y140" s="1">
        <v>38.799999999999997</v>
      </c>
      <c r="Z140" s="1">
        <v>36.5</v>
      </c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</row>
    <row r="141" spans="1:242" x14ac:dyDescent="0.25">
      <c r="A141" s="5">
        <v>1929</v>
      </c>
      <c r="B141" s="41">
        <v>12.89</v>
      </c>
      <c r="C141" s="1"/>
      <c r="D141" s="1"/>
      <c r="E141" s="1"/>
      <c r="F141" s="1">
        <v>50.3</v>
      </c>
      <c r="G141" s="1"/>
      <c r="H141" s="1"/>
      <c r="I141" s="1"/>
      <c r="J141" s="1">
        <v>27</v>
      </c>
      <c r="K141" s="1">
        <v>29.7</v>
      </c>
      <c r="L141" s="1"/>
      <c r="M141" s="1">
        <v>29.2</v>
      </c>
      <c r="N141" s="1"/>
      <c r="O141" s="1"/>
      <c r="P141" s="1"/>
      <c r="Q141" s="1"/>
      <c r="R141" s="41">
        <v>88.1</v>
      </c>
      <c r="S141" s="1"/>
      <c r="T141" s="1"/>
      <c r="U141" s="1"/>
      <c r="V141" s="1"/>
      <c r="W141" s="1"/>
      <c r="X141" s="1"/>
      <c r="Y141" s="1"/>
      <c r="Z141" s="1">
        <v>36.6</v>
      </c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</row>
    <row r="142" spans="1:242" x14ac:dyDescent="0.25">
      <c r="A142" s="5">
        <v>1930</v>
      </c>
      <c r="B142" s="41">
        <v>12.91</v>
      </c>
      <c r="C142" s="1"/>
      <c r="D142" s="1"/>
      <c r="E142" s="1"/>
      <c r="F142" s="1">
        <v>50.9</v>
      </c>
      <c r="G142" s="1"/>
      <c r="H142" s="1"/>
      <c r="I142" s="1"/>
      <c r="J142" s="1"/>
      <c r="K142" s="1">
        <v>28.2</v>
      </c>
      <c r="L142" s="1"/>
      <c r="M142" s="1">
        <v>29.6</v>
      </c>
      <c r="N142" s="1"/>
      <c r="O142" s="1"/>
      <c r="P142" s="1"/>
      <c r="Q142" s="41">
        <v>51.5</v>
      </c>
      <c r="R142" s="41">
        <v>87.54</v>
      </c>
      <c r="S142" s="1">
        <v>51.5</v>
      </c>
      <c r="T142" s="1"/>
      <c r="U142" s="1"/>
      <c r="V142" s="1"/>
      <c r="W142" s="1">
        <v>51.7</v>
      </c>
      <c r="X142" s="1"/>
      <c r="Y142" s="1">
        <v>38.1</v>
      </c>
      <c r="Z142" s="1">
        <v>36.700000000000003</v>
      </c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</row>
    <row r="143" spans="1:242" x14ac:dyDescent="0.25">
      <c r="A143" s="5">
        <v>1931</v>
      </c>
      <c r="B143" s="41">
        <v>11.71</v>
      </c>
      <c r="C143" s="1"/>
      <c r="D143" s="1"/>
      <c r="E143" s="1"/>
      <c r="F143" s="1">
        <v>51.2</v>
      </c>
      <c r="G143" s="1"/>
      <c r="H143" s="1"/>
      <c r="I143" s="1"/>
      <c r="J143" s="1"/>
      <c r="K143" s="1">
        <v>28.7</v>
      </c>
      <c r="L143" s="1"/>
      <c r="M143" s="1">
        <v>30.7</v>
      </c>
      <c r="N143" s="1"/>
      <c r="O143" s="1"/>
      <c r="P143" s="1"/>
      <c r="Q143" s="41">
        <v>52</v>
      </c>
      <c r="R143" s="41">
        <v>89.75</v>
      </c>
      <c r="S143" s="1">
        <v>52</v>
      </c>
      <c r="T143" s="1"/>
      <c r="U143" s="1"/>
      <c r="V143" s="1"/>
      <c r="W143" s="1"/>
      <c r="X143" s="1"/>
      <c r="Y143" s="1"/>
      <c r="Z143" s="1">
        <v>36.5</v>
      </c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</row>
    <row r="144" spans="1:242" x14ac:dyDescent="0.25">
      <c r="A144" s="5">
        <v>1932</v>
      </c>
      <c r="B144" s="41">
        <v>11.64</v>
      </c>
      <c r="C144" s="1"/>
      <c r="D144" s="1"/>
      <c r="E144" s="1"/>
      <c r="F144" s="1">
        <v>52.2</v>
      </c>
      <c r="G144" s="1"/>
      <c r="H144" s="1"/>
      <c r="I144" s="1"/>
      <c r="J144" s="1">
        <v>24.1</v>
      </c>
      <c r="K144" s="1">
        <v>30.9</v>
      </c>
      <c r="L144" s="1"/>
      <c r="M144" s="1">
        <v>30.8</v>
      </c>
      <c r="N144" s="1"/>
      <c r="O144" s="1"/>
      <c r="P144" s="1"/>
      <c r="Q144" s="41">
        <v>52.2</v>
      </c>
      <c r="R144" s="41">
        <v>80.8</v>
      </c>
      <c r="S144" s="1">
        <v>52.2</v>
      </c>
      <c r="T144" s="1"/>
      <c r="U144" s="1"/>
      <c r="V144" s="1"/>
      <c r="W144" s="1">
        <v>51.4</v>
      </c>
      <c r="X144" s="1"/>
      <c r="Y144" s="1">
        <v>38.9</v>
      </c>
      <c r="Z144" s="1">
        <v>35.299999999999997</v>
      </c>
      <c r="AA144" s="41">
        <v>51.26</v>
      </c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</row>
    <row r="145" spans="1:242" x14ac:dyDescent="0.25">
      <c r="A145" s="5">
        <v>1933</v>
      </c>
      <c r="B145" s="41">
        <v>13.12</v>
      </c>
      <c r="C145" s="1"/>
      <c r="D145" s="1"/>
      <c r="E145" s="42">
        <v>31.36646</v>
      </c>
      <c r="F145" s="1">
        <v>47.6</v>
      </c>
      <c r="G145" s="1"/>
      <c r="H145" s="1"/>
      <c r="I145" s="1"/>
      <c r="J145" s="1"/>
      <c r="K145" s="1">
        <v>29.2</v>
      </c>
      <c r="L145" s="1"/>
      <c r="M145" s="1">
        <v>32.1</v>
      </c>
      <c r="N145" s="1"/>
      <c r="O145" s="1"/>
      <c r="P145" s="1"/>
      <c r="Q145" s="41">
        <v>52.1</v>
      </c>
      <c r="R145" s="41">
        <v>83.83</v>
      </c>
      <c r="S145" s="1">
        <v>52.1</v>
      </c>
      <c r="T145" s="1"/>
      <c r="U145" s="1"/>
      <c r="V145" s="1"/>
      <c r="W145" s="1"/>
      <c r="X145" s="1"/>
      <c r="Y145" s="1"/>
      <c r="Z145" s="1">
        <v>36.6</v>
      </c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</row>
    <row r="146" spans="1:242" x14ac:dyDescent="0.25">
      <c r="A146" s="5">
        <v>1934</v>
      </c>
      <c r="B146" s="41">
        <v>14.15</v>
      </c>
      <c r="C146" s="1"/>
      <c r="D146" s="1"/>
      <c r="E146" s="1"/>
      <c r="F146" s="1">
        <v>50.4</v>
      </c>
      <c r="G146" s="1"/>
      <c r="H146" s="1"/>
      <c r="I146" s="1"/>
      <c r="J146" s="1"/>
      <c r="K146" s="1">
        <v>23.7</v>
      </c>
      <c r="L146" s="1"/>
      <c r="M146" s="1">
        <v>31.4</v>
      </c>
      <c r="N146" s="1"/>
      <c r="O146" s="1"/>
      <c r="P146" s="1"/>
      <c r="Q146" s="41">
        <v>51.2</v>
      </c>
      <c r="R146" s="41">
        <v>73.290000000000006</v>
      </c>
      <c r="S146" s="1">
        <v>51.2</v>
      </c>
      <c r="T146" s="1"/>
      <c r="U146" s="1"/>
      <c r="V146" s="1"/>
      <c r="W146" s="1">
        <v>50.2</v>
      </c>
      <c r="X146" s="1"/>
      <c r="Y146" s="1">
        <v>38.6</v>
      </c>
      <c r="Z146" s="1">
        <v>37.6</v>
      </c>
      <c r="AA146" s="41">
        <v>44.5</v>
      </c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</row>
    <row r="147" spans="1:242" x14ac:dyDescent="0.25">
      <c r="A147" s="5">
        <v>1935</v>
      </c>
      <c r="B147" s="41">
        <v>14.69</v>
      </c>
      <c r="C147" s="1"/>
      <c r="D147" s="1"/>
      <c r="E147" s="1"/>
      <c r="F147" s="1">
        <v>55.1</v>
      </c>
      <c r="G147" s="1"/>
      <c r="H147" s="1"/>
      <c r="I147" s="1"/>
      <c r="J147" s="1">
        <v>27.2</v>
      </c>
      <c r="K147" s="1">
        <v>22.5</v>
      </c>
      <c r="L147" s="1"/>
      <c r="M147" s="1">
        <v>31.5</v>
      </c>
      <c r="N147" s="1"/>
      <c r="O147" s="1"/>
      <c r="P147" s="1"/>
      <c r="Q147" s="41">
        <v>50.5</v>
      </c>
      <c r="R147" s="41">
        <v>76.510000000000005</v>
      </c>
      <c r="S147" s="1">
        <v>50.5</v>
      </c>
      <c r="T147" s="1"/>
      <c r="U147" s="1"/>
      <c r="V147" s="1"/>
      <c r="W147" s="1"/>
      <c r="X147" s="1"/>
      <c r="Y147" s="1"/>
      <c r="Z147" s="1">
        <v>38.299999999999997</v>
      </c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</row>
    <row r="148" spans="1:242" x14ac:dyDescent="0.25">
      <c r="A148" s="5">
        <v>1936</v>
      </c>
      <c r="B148" s="41">
        <v>14.03</v>
      </c>
      <c r="C148" s="1"/>
      <c r="D148" s="1"/>
      <c r="E148" s="1"/>
      <c r="F148" s="1">
        <v>51.9</v>
      </c>
      <c r="G148" s="1"/>
      <c r="H148" s="1"/>
      <c r="I148" s="1"/>
      <c r="J148" s="1"/>
      <c r="K148" s="1">
        <v>20.6</v>
      </c>
      <c r="L148" s="1"/>
      <c r="M148" s="1">
        <v>31.6</v>
      </c>
      <c r="N148" s="1"/>
      <c r="O148" s="1"/>
      <c r="P148" s="1"/>
      <c r="Q148" s="41">
        <v>49.4</v>
      </c>
      <c r="R148" s="41">
        <v>74.69</v>
      </c>
      <c r="S148" s="1">
        <v>49.4</v>
      </c>
      <c r="T148" s="1"/>
      <c r="U148" s="1"/>
      <c r="V148" s="1"/>
      <c r="W148" s="1">
        <v>48.5</v>
      </c>
      <c r="X148" s="1"/>
      <c r="Y148" s="1">
        <v>38.4</v>
      </c>
      <c r="Z148" s="1">
        <v>38.799999999999997</v>
      </c>
      <c r="AA148" s="41">
        <v>36.119999999999997</v>
      </c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</row>
    <row r="149" spans="1:242" x14ac:dyDescent="0.25">
      <c r="A149" s="5">
        <v>1937</v>
      </c>
      <c r="B149" s="41">
        <v>10.64</v>
      </c>
      <c r="C149" s="1"/>
      <c r="D149" s="1"/>
      <c r="E149" s="42">
        <v>25.491869999999999</v>
      </c>
      <c r="F149" s="1">
        <v>49.7</v>
      </c>
      <c r="G149" s="1"/>
      <c r="H149" s="1"/>
      <c r="I149" s="1"/>
      <c r="J149" s="1"/>
      <c r="K149" s="1">
        <v>17.8</v>
      </c>
      <c r="L149" s="1"/>
      <c r="M149" s="1">
        <v>31.4</v>
      </c>
      <c r="N149" s="1"/>
      <c r="O149" s="1"/>
      <c r="P149" s="1"/>
      <c r="Q149" s="41">
        <v>49.8</v>
      </c>
      <c r="R149" s="41">
        <v>65.930000000000007</v>
      </c>
      <c r="S149" s="1">
        <v>49.8</v>
      </c>
      <c r="T149" s="1"/>
      <c r="U149" s="1"/>
      <c r="V149" s="1"/>
      <c r="W149" s="1"/>
      <c r="X149" s="1"/>
      <c r="Y149" s="1"/>
      <c r="Z149" s="1">
        <v>38.200000000000003</v>
      </c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</row>
    <row r="150" spans="1:242" x14ac:dyDescent="0.25">
      <c r="A150" s="5">
        <v>1938</v>
      </c>
      <c r="B150" s="41">
        <v>9.69</v>
      </c>
      <c r="C150" s="1"/>
      <c r="D150" s="1"/>
      <c r="E150" s="1"/>
      <c r="F150" s="1">
        <v>51.6</v>
      </c>
      <c r="G150" s="1"/>
      <c r="H150" s="1"/>
      <c r="I150" s="1"/>
      <c r="J150" s="1">
        <v>20.8</v>
      </c>
      <c r="K150" s="1">
        <v>13.6</v>
      </c>
      <c r="L150" s="1"/>
      <c r="M150" s="1">
        <v>28.7</v>
      </c>
      <c r="N150" s="1"/>
      <c r="O150" s="1"/>
      <c r="P150" s="1"/>
      <c r="Q150" s="41">
        <v>50.5</v>
      </c>
      <c r="R150" s="41">
        <v>62.56</v>
      </c>
      <c r="S150" s="1">
        <v>50.5</v>
      </c>
      <c r="T150" s="1"/>
      <c r="U150" s="1"/>
      <c r="V150" s="1"/>
      <c r="W150" s="1">
        <v>46.4</v>
      </c>
      <c r="X150" s="1"/>
      <c r="Y150" s="1">
        <v>35.799999999999997</v>
      </c>
      <c r="Z150" s="1">
        <v>33.5</v>
      </c>
      <c r="AA150" s="41">
        <v>39.07</v>
      </c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</row>
    <row r="151" spans="1:242" x14ac:dyDescent="0.25">
      <c r="A151" s="5">
        <v>1939</v>
      </c>
      <c r="B151" s="41">
        <v>9.27</v>
      </c>
      <c r="C151" s="1"/>
      <c r="D151" s="1"/>
      <c r="E151" s="42">
        <v>23.502300000000002</v>
      </c>
      <c r="F151" s="1">
        <v>44.3</v>
      </c>
      <c r="G151" s="1"/>
      <c r="H151" s="1"/>
      <c r="I151" s="1"/>
      <c r="J151" s="1"/>
      <c r="K151" s="1"/>
      <c r="L151" s="1"/>
      <c r="M151" s="1">
        <v>31.6</v>
      </c>
      <c r="N151" s="1"/>
      <c r="O151" s="1"/>
      <c r="P151" s="1"/>
      <c r="Q151" s="41">
        <v>47.4</v>
      </c>
      <c r="R151" s="41">
        <v>70.11</v>
      </c>
      <c r="S151" s="1">
        <v>47.4</v>
      </c>
      <c r="T151" s="1"/>
      <c r="U151" s="1"/>
      <c r="V151" s="1"/>
      <c r="W151" s="1"/>
      <c r="X151" s="1"/>
      <c r="Y151" s="1"/>
      <c r="Z151" s="1">
        <v>28.1</v>
      </c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</row>
    <row r="152" spans="1:242" x14ac:dyDescent="0.25">
      <c r="A152" s="5">
        <v>1940</v>
      </c>
      <c r="B152" s="1"/>
      <c r="C152" s="1"/>
      <c r="D152" s="1"/>
      <c r="E152" s="1"/>
      <c r="F152" s="1">
        <v>42</v>
      </c>
      <c r="G152" s="1"/>
      <c r="H152" s="1"/>
      <c r="I152" s="1"/>
      <c r="J152" s="1"/>
      <c r="K152" s="1"/>
      <c r="L152" s="1"/>
      <c r="M152" s="1">
        <v>30.6</v>
      </c>
      <c r="N152" s="1"/>
      <c r="O152" s="1"/>
      <c r="P152" s="1"/>
      <c r="Q152" s="1"/>
      <c r="R152" s="41">
        <v>68.28</v>
      </c>
      <c r="S152" s="1"/>
      <c r="T152" s="1"/>
      <c r="U152" s="1"/>
      <c r="V152" s="1"/>
      <c r="W152" s="1">
        <v>25.6</v>
      </c>
      <c r="X152" s="1"/>
      <c r="Y152" s="1">
        <v>22.4</v>
      </c>
      <c r="Z152" s="1">
        <v>13.8</v>
      </c>
      <c r="AA152" s="41">
        <v>37.64</v>
      </c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</row>
    <row r="153" spans="1:242" x14ac:dyDescent="0.25">
      <c r="A153" s="5">
        <v>1941</v>
      </c>
      <c r="B153" s="1"/>
      <c r="C153" s="1"/>
      <c r="D153" s="1"/>
      <c r="E153" s="42">
        <v>12.173909999999999</v>
      </c>
      <c r="F153" s="1">
        <v>42.4</v>
      </c>
      <c r="G153" s="1"/>
      <c r="H153" s="1"/>
      <c r="I153" s="1"/>
      <c r="J153" s="1"/>
      <c r="K153" s="1"/>
      <c r="L153" s="1"/>
      <c r="M153" s="1">
        <v>26.3</v>
      </c>
      <c r="N153" s="1"/>
      <c r="O153" s="1"/>
      <c r="P153" s="1"/>
      <c r="Q153" s="1"/>
      <c r="R153" s="41">
        <v>63.87</v>
      </c>
      <c r="S153" s="1"/>
      <c r="T153" s="1"/>
      <c r="U153" s="1"/>
      <c r="V153" s="1"/>
      <c r="W153" s="1"/>
      <c r="X153" s="1"/>
      <c r="Y153" s="1"/>
      <c r="Z153" s="1">
        <v>10.5</v>
      </c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</row>
    <row r="154" spans="1:242" x14ac:dyDescent="0.25">
      <c r="A154" s="5">
        <v>1942</v>
      </c>
      <c r="B154" s="1"/>
      <c r="C154" s="1"/>
      <c r="D154" s="1"/>
      <c r="E154" s="1"/>
      <c r="F154" s="1">
        <v>42</v>
      </c>
      <c r="G154" s="1"/>
      <c r="H154" s="1"/>
      <c r="I154" s="1"/>
      <c r="J154" s="1"/>
      <c r="K154" s="1"/>
      <c r="L154" s="1"/>
      <c r="M154" s="1">
        <v>25.1</v>
      </c>
      <c r="N154" s="1"/>
      <c r="O154" s="1"/>
      <c r="P154" s="1"/>
      <c r="Q154" s="1"/>
      <c r="R154" s="41">
        <v>45.52</v>
      </c>
      <c r="S154" s="1"/>
      <c r="T154" s="1"/>
      <c r="U154" s="1"/>
      <c r="V154" s="1"/>
      <c r="W154" s="1">
        <v>24.9</v>
      </c>
      <c r="X154" s="1"/>
      <c r="Y154" s="1">
        <v>21.6</v>
      </c>
      <c r="Z154" s="1">
        <v>9.1999999999999993</v>
      </c>
      <c r="AA154" s="41">
        <v>16.13</v>
      </c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</row>
    <row r="155" spans="1:242" x14ac:dyDescent="0.25">
      <c r="A155" s="5">
        <v>1943</v>
      </c>
      <c r="B155" s="1"/>
      <c r="C155" s="1"/>
      <c r="D155" s="1"/>
      <c r="E155" s="42">
        <v>5.3112909999999998</v>
      </c>
      <c r="F155" s="1">
        <v>40.6</v>
      </c>
      <c r="G155" s="1"/>
      <c r="H155" s="1"/>
      <c r="I155" s="1"/>
      <c r="J155" s="1"/>
      <c r="K155" s="1"/>
      <c r="L155" s="1"/>
      <c r="M155" s="1">
        <v>25.6</v>
      </c>
      <c r="N155" s="1"/>
      <c r="O155" s="1"/>
      <c r="P155" s="1"/>
      <c r="Q155" s="1"/>
      <c r="R155" s="41">
        <v>45.62</v>
      </c>
      <c r="S155" s="1"/>
      <c r="T155" s="1"/>
      <c r="U155" s="1"/>
      <c r="V155" s="1"/>
      <c r="W155" s="1"/>
      <c r="X155" s="1"/>
      <c r="Y155" s="1"/>
      <c r="Z155" s="1">
        <v>8.1</v>
      </c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</row>
    <row r="156" spans="1:242" x14ac:dyDescent="0.25">
      <c r="A156" s="5">
        <v>1944</v>
      </c>
      <c r="B156" s="1"/>
      <c r="C156" s="1"/>
      <c r="D156" s="1"/>
      <c r="E156" s="1"/>
      <c r="F156" s="1">
        <v>38.5</v>
      </c>
      <c r="G156" s="1"/>
      <c r="H156" s="1"/>
      <c r="I156" s="1"/>
      <c r="J156" s="1"/>
      <c r="K156" s="1"/>
      <c r="L156" s="1"/>
      <c r="M156" s="1">
        <v>24.8</v>
      </c>
      <c r="N156" s="1"/>
      <c r="O156" s="1"/>
      <c r="P156" s="1"/>
      <c r="Q156" s="1"/>
      <c r="R156" s="41">
        <v>43.02</v>
      </c>
      <c r="S156" s="1"/>
      <c r="T156" s="1"/>
      <c r="U156" s="1"/>
      <c r="V156" s="1"/>
      <c r="W156" s="1">
        <v>27.7</v>
      </c>
      <c r="X156" s="1"/>
      <c r="Y156" s="1">
        <v>21.3</v>
      </c>
      <c r="Z156" s="1">
        <v>8</v>
      </c>
      <c r="AA156" s="41">
        <v>6.53</v>
      </c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</row>
    <row r="157" spans="1:242" x14ac:dyDescent="0.25">
      <c r="A157" s="5">
        <v>1945</v>
      </c>
      <c r="B157" s="41">
        <v>4.1399999999999997</v>
      </c>
      <c r="C157" s="1"/>
      <c r="D157" s="1"/>
      <c r="E157" s="42">
        <v>5.9259259999999996</v>
      </c>
      <c r="F157" s="1">
        <v>31.4</v>
      </c>
      <c r="G157" s="1"/>
      <c r="H157" s="1"/>
      <c r="I157" s="1"/>
      <c r="J157" s="1"/>
      <c r="K157" s="1"/>
      <c r="L157" s="1"/>
      <c r="M157" s="1">
        <v>24.6</v>
      </c>
      <c r="N157" s="1"/>
      <c r="O157" s="1"/>
      <c r="P157" s="1"/>
      <c r="Q157" s="1"/>
      <c r="R157" s="41">
        <v>42.96</v>
      </c>
      <c r="S157" s="1"/>
      <c r="T157" s="1"/>
      <c r="U157" s="1"/>
      <c r="V157" s="1"/>
      <c r="W157" s="1"/>
      <c r="X157" s="1"/>
      <c r="Y157" s="1"/>
      <c r="Z157" s="1">
        <v>9.4</v>
      </c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</row>
    <row r="158" spans="1:242" x14ac:dyDescent="0.25">
      <c r="A158" s="5">
        <v>1946</v>
      </c>
      <c r="B158" s="41">
        <v>4.49</v>
      </c>
      <c r="C158" s="1"/>
      <c r="D158" s="1"/>
      <c r="E158" s="42">
        <v>11.251799999999999</v>
      </c>
      <c r="F158" s="1">
        <v>35.9</v>
      </c>
      <c r="G158" s="1"/>
      <c r="H158" s="1"/>
      <c r="I158" s="1"/>
      <c r="J158" s="1"/>
      <c r="K158" s="1"/>
      <c r="L158" s="1"/>
      <c r="M158" s="1">
        <v>24.5</v>
      </c>
      <c r="N158" s="1"/>
      <c r="O158" s="1"/>
      <c r="P158" s="1"/>
      <c r="Q158" s="41">
        <v>29.4</v>
      </c>
      <c r="R158" s="41">
        <v>43.66</v>
      </c>
      <c r="S158" s="1">
        <v>29.4</v>
      </c>
      <c r="T158" s="1"/>
      <c r="U158" s="1"/>
      <c r="V158" s="1"/>
      <c r="W158" s="1">
        <v>39.299999999999997</v>
      </c>
      <c r="X158" s="1"/>
      <c r="Y158" s="1">
        <v>25.4</v>
      </c>
      <c r="Z158" s="1">
        <v>15.3</v>
      </c>
      <c r="AA158" s="41">
        <v>11.41</v>
      </c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</row>
    <row r="159" spans="1:242" x14ac:dyDescent="0.25">
      <c r="A159" s="5">
        <v>1947</v>
      </c>
      <c r="B159" s="41">
        <v>4.63</v>
      </c>
      <c r="C159" s="1"/>
      <c r="D159" s="1"/>
      <c r="E159" s="42">
        <v>13.70745</v>
      </c>
      <c r="F159" s="1">
        <v>35.799999999999997</v>
      </c>
      <c r="G159" s="1"/>
      <c r="H159" s="1"/>
      <c r="I159" s="1"/>
      <c r="J159" s="1">
        <v>9.1</v>
      </c>
      <c r="K159" s="1"/>
      <c r="L159" s="1"/>
      <c r="M159" s="1">
        <v>26</v>
      </c>
      <c r="N159" s="1"/>
      <c r="O159" s="1"/>
      <c r="P159" s="1"/>
      <c r="Q159" s="41">
        <v>31.1</v>
      </c>
      <c r="R159" s="41">
        <v>29.4</v>
      </c>
      <c r="S159" s="1">
        <v>31.1</v>
      </c>
      <c r="T159" s="1"/>
      <c r="U159" s="1"/>
      <c r="V159" s="1"/>
      <c r="W159" s="1"/>
      <c r="X159" s="1"/>
      <c r="Y159" s="1"/>
      <c r="Z159" s="1">
        <v>22</v>
      </c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</row>
    <row r="160" spans="1:242" x14ac:dyDescent="0.25">
      <c r="A160" s="5">
        <v>1948</v>
      </c>
      <c r="B160" s="41">
        <v>4.38</v>
      </c>
      <c r="C160" s="1"/>
      <c r="D160" s="1">
        <v>22.83</v>
      </c>
      <c r="E160" s="42">
        <v>15.77881</v>
      </c>
      <c r="F160" s="1">
        <v>35.4</v>
      </c>
      <c r="G160" s="1"/>
      <c r="H160" s="1"/>
      <c r="I160" s="1"/>
      <c r="J160" s="1"/>
      <c r="K160" s="1"/>
      <c r="L160" s="1"/>
      <c r="M160" s="1">
        <v>27</v>
      </c>
      <c r="N160" s="1"/>
      <c r="O160" s="1"/>
      <c r="P160" s="1"/>
      <c r="Q160" s="41">
        <v>31.7</v>
      </c>
      <c r="R160" s="41">
        <v>28.14</v>
      </c>
      <c r="S160" s="1">
        <v>31.7</v>
      </c>
      <c r="T160" s="1"/>
      <c r="U160" s="1"/>
      <c r="V160" s="1"/>
      <c r="W160" s="1">
        <v>37.799999999999997</v>
      </c>
      <c r="X160" s="1"/>
      <c r="Y160" s="1">
        <v>27.6</v>
      </c>
      <c r="Z160" s="1">
        <v>23.4</v>
      </c>
      <c r="AA160" s="41">
        <v>24.26</v>
      </c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</row>
    <row r="161" spans="1:242" x14ac:dyDescent="0.25">
      <c r="A161" s="5">
        <v>1949</v>
      </c>
      <c r="B161" s="41">
        <v>4.67</v>
      </c>
      <c r="C161" s="1"/>
      <c r="D161" s="1"/>
      <c r="E161" s="42">
        <v>15.871790000000001</v>
      </c>
      <c r="F161" s="1">
        <v>35.5</v>
      </c>
      <c r="G161" s="1"/>
      <c r="H161" s="1"/>
      <c r="I161" s="1"/>
      <c r="J161" s="1"/>
      <c r="K161" s="1"/>
      <c r="L161" s="1"/>
      <c r="M161" s="1">
        <v>32.700000000000003</v>
      </c>
      <c r="N161" s="1"/>
      <c r="O161" s="1"/>
      <c r="P161" s="1"/>
      <c r="Q161" s="41">
        <v>32.9</v>
      </c>
      <c r="R161" s="41">
        <v>25.78</v>
      </c>
      <c r="S161" s="1">
        <v>32.9</v>
      </c>
      <c r="T161" s="1"/>
      <c r="U161" s="1"/>
      <c r="V161" s="1"/>
      <c r="W161" s="1"/>
      <c r="X161" s="1"/>
      <c r="Y161" s="1"/>
      <c r="Z161" s="1">
        <v>22.8</v>
      </c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</row>
    <row r="162" spans="1:242" x14ac:dyDescent="0.25">
      <c r="A162" s="5">
        <v>1950</v>
      </c>
      <c r="B162" s="41">
        <v>4.09</v>
      </c>
      <c r="C162" s="1"/>
      <c r="D162" s="1"/>
      <c r="E162" s="42">
        <v>15.93458</v>
      </c>
      <c r="F162" s="1">
        <v>37.1</v>
      </c>
      <c r="G162" s="1"/>
      <c r="H162" s="1"/>
      <c r="I162" s="1"/>
      <c r="J162" s="1">
        <v>12.9</v>
      </c>
      <c r="K162" s="1">
        <v>17</v>
      </c>
      <c r="L162" s="1"/>
      <c r="M162" s="1">
        <v>34.4</v>
      </c>
      <c r="N162" s="1"/>
      <c r="O162" s="1"/>
      <c r="P162" s="1"/>
      <c r="Q162" s="41">
        <v>35.700000000000003</v>
      </c>
      <c r="R162" s="41">
        <v>32.86</v>
      </c>
      <c r="S162" s="1">
        <v>35.700000000000003</v>
      </c>
      <c r="T162" s="1"/>
      <c r="U162" s="1"/>
      <c r="V162" s="1"/>
      <c r="W162" s="1">
        <v>37.1</v>
      </c>
      <c r="X162" s="1"/>
      <c r="Y162" s="1">
        <v>31.9</v>
      </c>
      <c r="Z162" s="1">
        <v>23.4</v>
      </c>
      <c r="AA162" s="41">
        <v>24.23</v>
      </c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</row>
    <row r="163" spans="1:242" x14ac:dyDescent="0.25">
      <c r="A163" s="5">
        <v>1951</v>
      </c>
      <c r="B163" s="41">
        <v>4.21</v>
      </c>
      <c r="C163" s="1"/>
      <c r="D163" s="1"/>
      <c r="E163" s="42">
        <v>14.28571</v>
      </c>
      <c r="F163" s="1">
        <v>34.700000000000003</v>
      </c>
      <c r="G163" s="1"/>
      <c r="H163" s="1"/>
      <c r="I163" s="1"/>
      <c r="J163" s="1"/>
      <c r="K163" s="1">
        <v>17</v>
      </c>
      <c r="L163" s="1"/>
      <c r="M163" s="1">
        <v>34.1</v>
      </c>
      <c r="N163" s="1"/>
      <c r="O163" s="1"/>
      <c r="P163" s="1"/>
      <c r="Q163" s="41">
        <v>36.9</v>
      </c>
      <c r="R163" s="41">
        <v>31.91</v>
      </c>
      <c r="S163" s="1">
        <v>36.9</v>
      </c>
      <c r="T163" s="1"/>
      <c r="U163" s="1"/>
      <c r="V163" s="1"/>
      <c r="W163" s="1"/>
      <c r="X163" s="1"/>
      <c r="Y163" s="1">
        <v>31.2</v>
      </c>
      <c r="Z163" s="1">
        <v>22.8</v>
      </c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</row>
    <row r="164" spans="1:242" x14ac:dyDescent="0.25">
      <c r="A164" s="5">
        <v>1952</v>
      </c>
      <c r="B164" s="41">
        <v>4.51</v>
      </c>
      <c r="C164" s="1"/>
      <c r="D164" s="1"/>
      <c r="E164" s="42">
        <v>13.647309999999999</v>
      </c>
      <c r="F164" s="1">
        <v>33.6</v>
      </c>
      <c r="G164" s="1"/>
      <c r="H164" s="41">
        <v>15.3</v>
      </c>
      <c r="I164" s="41"/>
      <c r="J164" s="1"/>
      <c r="K164" s="1">
        <v>17.3</v>
      </c>
      <c r="L164" s="1"/>
      <c r="M164" s="1">
        <v>34</v>
      </c>
      <c r="N164" s="1"/>
      <c r="O164" s="1"/>
      <c r="P164" s="1"/>
      <c r="Q164" s="41">
        <v>36</v>
      </c>
      <c r="R164" s="41">
        <v>29.05</v>
      </c>
      <c r="S164" s="1">
        <v>36</v>
      </c>
      <c r="T164" s="1"/>
      <c r="U164" s="1"/>
      <c r="V164" s="1"/>
      <c r="W164" s="1">
        <v>39.200000000000003</v>
      </c>
      <c r="X164" s="1"/>
      <c r="Y164" s="1">
        <v>30.4</v>
      </c>
      <c r="Z164" s="1">
        <v>23.3</v>
      </c>
      <c r="AA164" s="41">
        <v>20.260000000000002</v>
      </c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</row>
    <row r="165" spans="1:242" x14ac:dyDescent="0.25">
      <c r="A165" s="5">
        <v>1953</v>
      </c>
      <c r="B165" s="41">
        <v>4.9000000000000004</v>
      </c>
      <c r="C165" s="1"/>
      <c r="D165" s="1"/>
      <c r="E165" s="42">
        <v>14.74668</v>
      </c>
      <c r="F165" s="1">
        <v>33.5</v>
      </c>
      <c r="G165" s="1"/>
      <c r="H165" s="41">
        <v>13.4</v>
      </c>
      <c r="I165" s="41"/>
      <c r="J165" s="1">
        <v>12.1</v>
      </c>
      <c r="K165" s="1">
        <v>18.399999999999999</v>
      </c>
      <c r="L165" s="1"/>
      <c r="M165" s="1">
        <v>32.5</v>
      </c>
      <c r="N165" s="1"/>
      <c r="O165" s="1"/>
      <c r="P165" s="1"/>
      <c r="Q165" s="41">
        <v>36.799999999999997</v>
      </c>
      <c r="R165" s="41">
        <v>33.43</v>
      </c>
      <c r="S165" s="1">
        <v>36.799999999999997</v>
      </c>
      <c r="T165" s="1"/>
      <c r="U165" s="1"/>
      <c r="V165" s="1"/>
      <c r="W165" s="1"/>
      <c r="X165" s="1"/>
      <c r="Y165" s="1">
        <v>31.4</v>
      </c>
      <c r="Z165" s="1">
        <v>24.3</v>
      </c>
      <c r="AA165" s="41">
        <v>19.68</v>
      </c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</row>
    <row r="166" spans="1:242" x14ac:dyDescent="0.25">
      <c r="A166" s="5">
        <v>1954</v>
      </c>
      <c r="B166" s="41">
        <v>5.0999999999999996</v>
      </c>
      <c r="C166" s="1"/>
      <c r="D166" s="1"/>
      <c r="E166" s="42">
        <v>15.851940000000001</v>
      </c>
      <c r="F166" s="1">
        <v>33.6</v>
      </c>
      <c r="G166" s="1"/>
      <c r="H166" s="41">
        <v>17.5</v>
      </c>
      <c r="I166" s="41"/>
      <c r="J166" s="1"/>
      <c r="K166" s="1">
        <v>18.899999999999999</v>
      </c>
      <c r="L166" s="1"/>
      <c r="M166" s="1">
        <v>32.9</v>
      </c>
      <c r="N166" s="1"/>
      <c r="O166" s="1"/>
      <c r="P166" s="1"/>
      <c r="Q166" s="41">
        <v>34</v>
      </c>
      <c r="R166" s="41">
        <v>37.83</v>
      </c>
      <c r="S166" s="1">
        <v>34</v>
      </c>
      <c r="T166" s="1"/>
      <c r="U166" s="1"/>
      <c r="V166" s="1"/>
      <c r="W166" s="1">
        <v>41.4</v>
      </c>
      <c r="X166" s="1"/>
      <c r="Y166" s="1">
        <v>31.4</v>
      </c>
      <c r="Z166" s="1">
        <v>25.2</v>
      </c>
      <c r="AA166" s="41">
        <v>21.39</v>
      </c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</row>
    <row r="167" spans="1:242" x14ac:dyDescent="0.25">
      <c r="A167" s="5">
        <v>1955</v>
      </c>
      <c r="B167" s="41">
        <v>5.37</v>
      </c>
      <c r="C167" s="1"/>
      <c r="D167" s="1"/>
      <c r="E167" s="42">
        <v>15.808630000000001</v>
      </c>
      <c r="F167" s="1">
        <v>35.1</v>
      </c>
      <c r="G167" s="1"/>
      <c r="H167" s="41">
        <v>15.1</v>
      </c>
      <c r="I167" s="41"/>
      <c r="J167" s="1"/>
      <c r="K167" s="1">
        <v>19.3</v>
      </c>
      <c r="L167" s="1"/>
      <c r="M167" s="1">
        <v>34.1</v>
      </c>
      <c r="N167" s="1"/>
      <c r="O167" s="1"/>
      <c r="P167" s="1"/>
      <c r="Q167" s="41">
        <v>38.700000000000003</v>
      </c>
      <c r="R167" s="41">
        <v>40.130000000000003</v>
      </c>
      <c r="S167" s="1">
        <v>38.700000000000003</v>
      </c>
      <c r="T167" s="1"/>
      <c r="U167" s="1"/>
      <c r="V167" s="1"/>
      <c r="W167" s="1"/>
      <c r="X167" s="1"/>
      <c r="Y167" s="1">
        <v>31.8</v>
      </c>
      <c r="Z167" s="1">
        <v>25.8</v>
      </c>
      <c r="AA167" s="41">
        <v>23.69</v>
      </c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</row>
    <row r="168" spans="1:242" x14ac:dyDescent="0.25">
      <c r="A168" s="5">
        <v>1956</v>
      </c>
      <c r="B168" s="41">
        <v>5.49</v>
      </c>
      <c r="C168" s="1"/>
      <c r="D168" s="1"/>
      <c r="E168" s="42">
        <v>15.929740000000001</v>
      </c>
      <c r="F168" s="1">
        <v>34.6</v>
      </c>
      <c r="G168" s="1"/>
      <c r="H168" s="41">
        <v>17.7</v>
      </c>
      <c r="I168" s="41"/>
      <c r="J168" s="1">
        <v>12.3</v>
      </c>
      <c r="K168" s="1">
        <v>19.100000000000001</v>
      </c>
      <c r="L168" s="1"/>
      <c r="M168" s="1">
        <v>33</v>
      </c>
      <c r="N168" s="1"/>
      <c r="O168" s="1"/>
      <c r="P168" s="1"/>
      <c r="Q168" s="41">
        <v>39.700000000000003</v>
      </c>
      <c r="R168" s="41">
        <v>43.23</v>
      </c>
      <c r="S168" s="1">
        <v>39.700000000000003</v>
      </c>
      <c r="T168" s="1"/>
      <c r="U168" s="1"/>
      <c r="V168" s="1"/>
      <c r="W168" s="1">
        <v>42.2</v>
      </c>
      <c r="X168" s="1"/>
      <c r="Y168" s="1">
        <v>32.700000000000003</v>
      </c>
      <c r="Z168" s="1">
        <v>25</v>
      </c>
      <c r="AA168" s="41">
        <v>24.42</v>
      </c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</row>
    <row r="169" spans="1:242" x14ac:dyDescent="0.25">
      <c r="A169" s="5">
        <v>1957</v>
      </c>
      <c r="B169" s="41">
        <v>5.76</v>
      </c>
      <c r="C169" s="1"/>
      <c r="D169" s="1"/>
      <c r="E169" s="42">
        <v>16.664809999999999</v>
      </c>
      <c r="F169" s="1">
        <v>33.799999999999997</v>
      </c>
      <c r="G169" s="1"/>
      <c r="H169" s="41">
        <v>19.3</v>
      </c>
      <c r="I169" s="41"/>
      <c r="J169" s="1"/>
      <c r="K169" s="1">
        <v>17.8</v>
      </c>
      <c r="L169" s="1"/>
      <c r="M169" s="1">
        <v>30.4</v>
      </c>
      <c r="N169" s="1"/>
      <c r="O169" s="1"/>
      <c r="P169" s="1"/>
      <c r="Q169" s="41">
        <v>38.6</v>
      </c>
      <c r="R169" s="41">
        <v>44.71</v>
      </c>
      <c r="S169" s="1">
        <v>38.6</v>
      </c>
      <c r="T169" s="1"/>
      <c r="U169" s="1"/>
      <c r="V169" s="1"/>
      <c r="W169" s="1"/>
      <c r="X169" s="1"/>
      <c r="Y169" s="1">
        <v>31.4</v>
      </c>
      <c r="Z169" s="1">
        <v>24.5</v>
      </c>
      <c r="AA169" s="41">
        <v>24.75</v>
      </c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</row>
    <row r="170" spans="1:242" x14ac:dyDescent="0.25">
      <c r="A170" s="5">
        <v>1958</v>
      </c>
      <c r="B170" s="41">
        <v>6.18</v>
      </c>
      <c r="C170" s="1"/>
      <c r="D170" s="1"/>
      <c r="E170" s="42">
        <v>16.414380000000001</v>
      </c>
      <c r="F170" s="1">
        <v>32.700000000000003</v>
      </c>
      <c r="G170" s="1"/>
      <c r="H170" s="41">
        <v>19.7</v>
      </c>
      <c r="I170" s="41"/>
      <c r="J170" s="1"/>
      <c r="K170" s="1">
        <v>16.8</v>
      </c>
      <c r="L170" s="1"/>
      <c r="M170" s="1">
        <v>30.3</v>
      </c>
      <c r="N170" s="1"/>
      <c r="O170" s="41">
        <v>52.22</v>
      </c>
      <c r="P170" s="41">
        <v>60.26</v>
      </c>
      <c r="Q170" s="41">
        <v>40.299999999999997</v>
      </c>
      <c r="R170" s="41">
        <v>50.73</v>
      </c>
      <c r="S170" s="1">
        <v>40.299999999999997</v>
      </c>
      <c r="T170" s="1"/>
      <c r="U170" s="1"/>
      <c r="V170" s="1"/>
      <c r="W170" s="1">
        <v>42.3</v>
      </c>
      <c r="X170" s="1"/>
      <c r="Y170" s="1">
        <v>30.2</v>
      </c>
      <c r="Z170" s="1">
        <v>24.2</v>
      </c>
      <c r="AA170" s="41">
        <v>25.22</v>
      </c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</row>
    <row r="171" spans="1:242" x14ac:dyDescent="0.25">
      <c r="A171" s="5">
        <v>1959</v>
      </c>
      <c r="B171" s="41">
        <v>4.2699999999999996</v>
      </c>
      <c r="C171" s="1"/>
      <c r="D171" s="1"/>
      <c r="E171" s="42">
        <v>17.507560000000002</v>
      </c>
      <c r="F171" s="1">
        <v>32.700000000000003</v>
      </c>
      <c r="G171" s="1"/>
      <c r="H171" s="41">
        <v>18.2</v>
      </c>
      <c r="I171" s="41"/>
      <c r="J171" s="1">
        <v>13.1</v>
      </c>
      <c r="K171" s="1">
        <v>16.7</v>
      </c>
      <c r="L171" s="1"/>
      <c r="M171" s="1">
        <v>31.7</v>
      </c>
      <c r="N171" s="1"/>
      <c r="O171" s="41">
        <v>52.07</v>
      </c>
      <c r="P171" s="41">
        <v>60.37</v>
      </c>
      <c r="Q171" s="41">
        <v>33.700000000000003</v>
      </c>
      <c r="R171" s="41">
        <v>44.42</v>
      </c>
      <c r="S171" s="1">
        <v>33.700000000000003</v>
      </c>
      <c r="T171" s="1"/>
      <c r="U171" s="1"/>
      <c r="V171" s="1"/>
      <c r="W171" s="1"/>
      <c r="X171" s="1"/>
      <c r="Y171" s="1">
        <v>31.6</v>
      </c>
      <c r="Z171" s="1">
        <v>24.5</v>
      </c>
      <c r="AA171" s="41">
        <v>24.93</v>
      </c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</row>
    <row r="172" spans="1:242" x14ac:dyDescent="0.25">
      <c r="A172" s="5">
        <v>1960</v>
      </c>
      <c r="B172" s="41">
        <v>10.5</v>
      </c>
      <c r="C172" s="1">
        <v>13.5</v>
      </c>
      <c r="D172" s="1"/>
      <c r="E172" s="42">
        <v>18.49483</v>
      </c>
      <c r="F172" s="1">
        <v>33.1</v>
      </c>
      <c r="G172" s="1"/>
      <c r="H172" s="41">
        <v>13.1</v>
      </c>
      <c r="I172" s="41"/>
      <c r="J172" s="1"/>
      <c r="K172" s="1">
        <v>16.7</v>
      </c>
      <c r="L172" s="1"/>
      <c r="M172" s="1">
        <v>30.2</v>
      </c>
      <c r="N172" s="1"/>
      <c r="O172" s="41">
        <v>52.48</v>
      </c>
      <c r="P172" s="41">
        <v>61.52</v>
      </c>
      <c r="Q172" s="41">
        <v>33.4</v>
      </c>
      <c r="R172" s="41">
        <v>36.79</v>
      </c>
      <c r="S172" s="1">
        <v>33.4</v>
      </c>
      <c r="T172" s="1"/>
      <c r="U172" s="1"/>
      <c r="V172" s="1"/>
      <c r="W172" s="1">
        <v>31.5</v>
      </c>
      <c r="X172" s="1"/>
      <c r="Y172" s="1">
        <v>31.5</v>
      </c>
      <c r="Z172" s="1">
        <v>25</v>
      </c>
      <c r="AA172" s="41">
        <v>25.82</v>
      </c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</row>
    <row r="173" spans="1:242" x14ac:dyDescent="0.25">
      <c r="A173" s="5">
        <v>1961</v>
      </c>
      <c r="B173" s="41">
        <v>11.45</v>
      </c>
      <c r="C173" s="1">
        <v>13.4</v>
      </c>
      <c r="D173" s="1"/>
      <c r="E173" s="42">
        <v>18.306450000000002</v>
      </c>
      <c r="F173" s="1">
        <v>30.1</v>
      </c>
      <c r="G173" s="1"/>
      <c r="H173" s="41">
        <v>12.5</v>
      </c>
      <c r="I173" s="41"/>
      <c r="J173" s="1"/>
      <c r="K173" s="1">
        <v>16.3</v>
      </c>
      <c r="L173" s="1"/>
      <c r="M173" s="1">
        <v>29.8</v>
      </c>
      <c r="N173" s="1"/>
      <c r="O173" s="41">
        <v>53.68</v>
      </c>
      <c r="P173" s="41">
        <v>62.45</v>
      </c>
      <c r="Q173" s="41">
        <v>33.4</v>
      </c>
      <c r="R173" s="41">
        <v>43.14</v>
      </c>
      <c r="S173" s="1">
        <v>33.4</v>
      </c>
      <c r="T173" s="1"/>
      <c r="U173" s="1"/>
      <c r="V173" s="1"/>
      <c r="W173" s="1"/>
      <c r="X173" s="1"/>
      <c r="Y173" s="1">
        <v>29.8</v>
      </c>
      <c r="Z173" s="1">
        <v>26.1</v>
      </c>
      <c r="AA173" s="41">
        <v>25.86</v>
      </c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</row>
    <row r="174" spans="1:242" x14ac:dyDescent="0.25">
      <c r="A174" s="5">
        <v>1962</v>
      </c>
      <c r="B174" s="41">
        <v>11.83</v>
      </c>
      <c r="C174" s="1">
        <v>14</v>
      </c>
      <c r="D174" s="1"/>
      <c r="E174" s="42">
        <v>18.98686</v>
      </c>
      <c r="F174" s="1">
        <v>30.4</v>
      </c>
      <c r="G174" s="1"/>
      <c r="H174" s="41">
        <v>13.3</v>
      </c>
      <c r="I174" s="41"/>
      <c r="J174" s="1">
        <v>14.8</v>
      </c>
      <c r="K174" s="1">
        <v>15.6</v>
      </c>
      <c r="L174" s="1"/>
      <c r="M174" s="1">
        <v>29.7</v>
      </c>
      <c r="N174" s="1"/>
      <c r="O174" s="41">
        <v>53.04</v>
      </c>
      <c r="P174" s="41">
        <v>61.99</v>
      </c>
      <c r="Q174" s="41">
        <v>33.700000000000003</v>
      </c>
      <c r="R174" s="41">
        <v>89.09</v>
      </c>
      <c r="S174" s="1">
        <v>33.700000000000003</v>
      </c>
      <c r="T174" s="1"/>
      <c r="U174" s="1"/>
      <c r="V174" s="1"/>
      <c r="W174" s="1">
        <v>32.1</v>
      </c>
      <c r="X174" s="1"/>
      <c r="Y174" s="1">
        <v>30.7</v>
      </c>
      <c r="Z174" s="1">
        <v>27.4</v>
      </c>
      <c r="AA174" s="41">
        <v>25.69</v>
      </c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</row>
    <row r="175" spans="1:242" x14ac:dyDescent="0.25">
      <c r="A175" s="5">
        <v>1963</v>
      </c>
      <c r="B175" s="41">
        <v>11.52</v>
      </c>
      <c r="C175" s="1">
        <v>14.3</v>
      </c>
      <c r="D175" s="1"/>
      <c r="E175" s="42">
        <v>18.426559999999998</v>
      </c>
      <c r="F175" s="1">
        <v>30.4</v>
      </c>
      <c r="G175" s="1"/>
      <c r="H175" s="41">
        <v>27.8</v>
      </c>
      <c r="I175" s="41"/>
      <c r="J175" s="1"/>
      <c r="K175" s="1">
        <v>16</v>
      </c>
      <c r="L175" s="1"/>
      <c r="M175" s="1">
        <v>29.8</v>
      </c>
      <c r="N175" s="1"/>
      <c r="O175" s="41">
        <v>52.08</v>
      </c>
      <c r="P175" s="41">
        <v>61.29</v>
      </c>
      <c r="Q175" s="41">
        <v>34.299999999999997</v>
      </c>
      <c r="R175" s="41">
        <v>37.76</v>
      </c>
      <c r="S175" s="1">
        <v>34.299999999999997</v>
      </c>
      <c r="T175" s="1"/>
      <c r="U175" s="1"/>
      <c r="V175" s="1"/>
      <c r="W175" s="1"/>
      <c r="X175" s="1"/>
      <c r="Y175" s="1">
        <v>31.1</v>
      </c>
      <c r="Z175" s="1">
        <v>25.3</v>
      </c>
      <c r="AA175" s="41">
        <v>25.53</v>
      </c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</row>
    <row r="176" spans="1:242" x14ac:dyDescent="0.25">
      <c r="A176" s="5">
        <v>1964</v>
      </c>
      <c r="B176" s="41">
        <v>5.08</v>
      </c>
      <c r="C176" s="1">
        <v>14.2</v>
      </c>
      <c r="D176" s="1"/>
      <c r="E176" s="42">
        <v>18.2454</v>
      </c>
      <c r="F176" s="1">
        <v>31.1</v>
      </c>
      <c r="G176" s="1"/>
      <c r="H176" s="41">
        <v>26.4</v>
      </c>
      <c r="I176" s="41"/>
      <c r="J176" s="1"/>
      <c r="K176" s="1">
        <v>16.8</v>
      </c>
      <c r="L176" s="1"/>
      <c r="M176" s="1">
        <v>26.4</v>
      </c>
      <c r="N176" s="1"/>
      <c r="O176" s="41">
        <v>53.58</v>
      </c>
      <c r="P176" s="41">
        <v>62.52</v>
      </c>
      <c r="Q176" s="41">
        <v>35</v>
      </c>
      <c r="R176" s="41">
        <v>40.159999999999997</v>
      </c>
      <c r="S176" s="1">
        <v>35</v>
      </c>
      <c r="T176" s="1"/>
      <c r="U176" s="1"/>
      <c r="V176" s="1"/>
      <c r="W176" s="1">
        <v>33.299999999999997</v>
      </c>
      <c r="X176" s="1"/>
      <c r="Y176" s="1">
        <v>31</v>
      </c>
      <c r="Z176" s="1">
        <v>30.3</v>
      </c>
      <c r="AA176" s="41">
        <v>26.06</v>
      </c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</row>
    <row r="177" spans="1:242" x14ac:dyDescent="0.25">
      <c r="A177" s="5">
        <v>1965</v>
      </c>
      <c r="B177" s="41">
        <v>4.95</v>
      </c>
      <c r="C177" s="1">
        <v>14.8</v>
      </c>
      <c r="D177" s="1"/>
      <c r="E177" s="42">
        <v>16.840140000000002</v>
      </c>
      <c r="F177" s="1">
        <v>31.7</v>
      </c>
      <c r="G177" s="1"/>
      <c r="H177" s="41">
        <v>24.3</v>
      </c>
      <c r="I177" s="41"/>
      <c r="J177" s="1">
        <v>14.7</v>
      </c>
      <c r="K177" s="1">
        <v>16.399999999999999</v>
      </c>
      <c r="L177" s="1"/>
      <c r="M177" s="1">
        <v>28.5</v>
      </c>
      <c r="N177" s="1"/>
      <c r="O177" s="41">
        <v>53.97</v>
      </c>
      <c r="P177" s="41">
        <v>62.82</v>
      </c>
      <c r="Q177" s="41">
        <v>34.1</v>
      </c>
      <c r="R177" s="41">
        <v>40.369999999999997</v>
      </c>
      <c r="S177" s="1">
        <v>34.1</v>
      </c>
      <c r="T177" s="1"/>
      <c r="U177" s="1"/>
      <c r="V177" s="1"/>
      <c r="W177" s="1"/>
      <c r="X177" s="1"/>
      <c r="Y177" s="1">
        <v>32</v>
      </c>
      <c r="Z177" s="1">
        <v>30.7</v>
      </c>
      <c r="AA177" s="41">
        <v>26.99</v>
      </c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</row>
    <row r="178" spans="1:242" x14ac:dyDescent="0.25">
      <c r="A178" s="5">
        <v>1966</v>
      </c>
      <c r="B178" s="41">
        <v>4.8499999999999996</v>
      </c>
      <c r="C178" s="1">
        <v>15.4</v>
      </c>
      <c r="D178" s="1"/>
      <c r="E178" s="42">
        <v>17.561129999999999</v>
      </c>
      <c r="F178" s="1">
        <v>31</v>
      </c>
      <c r="G178" s="1"/>
      <c r="H178" s="41">
        <v>25.9</v>
      </c>
      <c r="I178" s="41"/>
      <c r="J178" s="1"/>
      <c r="K178" s="1">
        <v>16.100000000000001</v>
      </c>
      <c r="L178" s="1"/>
      <c r="M178" s="1">
        <v>26.4</v>
      </c>
      <c r="N178" s="1"/>
      <c r="O178" s="41">
        <v>52.99</v>
      </c>
      <c r="P178" s="41">
        <v>61.74</v>
      </c>
      <c r="Q178" s="41">
        <v>34.700000000000003</v>
      </c>
      <c r="R178" s="41">
        <v>39.92</v>
      </c>
      <c r="S178" s="1">
        <v>34.700000000000003</v>
      </c>
      <c r="T178" s="1"/>
      <c r="U178" s="1"/>
      <c r="V178" s="1"/>
      <c r="W178" s="1">
        <v>32.799999999999997</v>
      </c>
      <c r="X178" s="1"/>
      <c r="Y178" s="1">
        <v>32.5</v>
      </c>
      <c r="Z178" s="1">
        <v>30.9</v>
      </c>
      <c r="AA178" s="41">
        <v>27.13</v>
      </c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</row>
    <row r="179" spans="1:242" x14ac:dyDescent="0.25">
      <c r="A179" s="5">
        <v>1967</v>
      </c>
      <c r="B179" s="41">
        <v>4.76</v>
      </c>
      <c r="C179" s="1">
        <v>15.3</v>
      </c>
      <c r="D179" s="1"/>
      <c r="E179" s="42">
        <v>17.7974</v>
      </c>
      <c r="F179" s="1">
        <v>31.1</v>
      </c>
      <c r="G179" s="1"/>
      <c r="H179" s="41">
        <v>25.4</v>
      </c>
      <c r="I179" s="41"/>
      <c r="J179" s="1"/>
      <c r="K179" s="1">
        <v>14.9</v>
      </c>
      <c r="L179" s="1"/>
      <c r="M179" s="1">
        <v>26.5</v>
      </c>
      <c r="N179" s="1"/>
      <c r="O179" s="41">
        <v>52.83</v>
      </c>
      <c r="P179" s="41">
        <v>61.91</v>
      </c>
      <c r="Q179" s="41">
        <v>34.799999999999997</v>
      </c>
      <c r="R179" s="41">
        <v>38.22</v>
      </c>
      <c r="S179" s="1">
        <v>34.799999999999997</v>
      </c>
      <c r="T179" s="1"/>
      <c r="U179" s="1"/>
      <c r="V179" s="1"/>
      <c r="W179" s="1"/>
      <c r="X179" s="1"/>
      <c r="Y179" s="1">
        <v>33.4</v>
      </c>
      <c r="Z179" s="1">
        <v>30.4</v>
      </c>
      <c r="AA179" s="41">
        <v>25.85</v>
      </c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</row>
    <row r="180" spans="1:242" x14ac:dyDescent="0.25">
      <c r="A180" s="5">
        <v>1968</v>
      </c>
      <c r="B180" s="41">
        <v>6.8</v>
      </c>
      <c r="C180" s="1">
        <v>14.7</v>
      </c>
      <c r="D180" s="1"/>
      <c r="E180" s="42">
        <v>17.279409999999999</v>
      </c>
      <c r="F180" s="1">
        <v>31.6</v>
      </c>
      <c r="G180" s="1"/>
      <c r="H180" s="41">
        <v>21.3</v>
      </c>
      <c r="I180" s="41"/>
      <c r="J180" s="1">
        <v>15.2</v>
      </c>
      <c r="K180" s="1">
        <v>14.9</v>
      </c>
      <c r="L180" s="1"/>
      <c r="M180" s="1">
        <v>28.5</v>
      </c>
      <c r="N180" s="1">
        <v>28.5</v>
      </c>
      <c r="O180" s="41">
        <v>53.13</v>
      </c>
      <c r="P180" s="41">
        <v>62.33</v>
      </c>
      <c r="Q180" s="41">
        <v>34.5</v>
      </c>
      <c r="R180" s="41">
        <v>38.409999999999997</v>
      </c>
      <c r="S180" s="1">
        <v>34.5</v>
      </c>
      <c r="T180" s="1"/>
      <c r="U180" s="1"/>
      <c r="V180" s="1"/>
      <c r="W180" s="1">
        <v>41.9</v>
      </c>
      <c r="X180" s="1"/>
      <c r="Y180" s="1">
        <v>33.5</v>
      </c>
      <c r="Z180" s="1">
        <v>30</v>
      </c>
      <c r="AA180" s="41">
        <v>25.6</v>
      </c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</row>
    <row r="181" spans="1:242" x14ac:dyDescent="0.25">
      <c r="A181" s="5">
        <v>1969</v>
      </c>
      <c r="B181" s="41">
        <v>6.61</v>
      </c>
      <c r="C181" s="1">
        <v>14.6</v>
      </c>
      <c r="D181" s="1"/>
      <c r="E181" s="42">
        <v>17.036169999999998</v>
      </c>
      <c r="F181" s="1">
        <v>33.4</v>
      </c>
      <c r="G181" s="1"/>
      <c r="H181" s="41">
        <v>24</v>
      </c>
      <c r="I181" s="41"/>
      <c r="J181" s="1"/>
      <c r="K181" s="1">
        <v>15</v>
      </c>
      <c r="L181" s="1"/>
      <c r="M181" s="1">
        <v>29.6</v>
      </c>
      <c r="N181" s="1">
        <v>28.1</v>
      </c>
      <c r="O181" s="41">
        <v>53.73</v>
      </c>
      <c r="P181" s="41">
        <v>63.32</v>
      </c>
      <c r="Q181" s="41">
        <v>34</v>
      </c>
      <c r="R181" s="41">
        <v>39.81</v>
      </c>
      <c r="S181" s="1">
        <v>34</v>
      </c>
      <c r="T181" s="1"/>
      <c r="U181" s="1"/>
      <c r="V181" s="1"/>
      <c r="W181" s="1"/>
      <c r="X181" s="1"/>
      <c r="Y181" s="1">
        <v>32.9</v>
      </c>
      <c r="Z181" s="1">
        <v>30.9</v>
      </c>
      <c r="AA181" s="41">
        <v>26.82</v>
      </c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</row>
    <row r="182" spans="1:242" x14ac:dyDescent="0.25">
      <c r="A182" s="5">
        <v>1970</v>
      </c>
      <c r="B182" s="41">
        <v>5.78</v>
      </c>
      <c r="C182" s="1">
        <v>14.4</v>
      </c>
      <c r="D182" s="1"/>
      <c r="E182" s="1"/>
      <c r="F182" s="1">
        <v>31.8</v>
      </c>
      <c r="G182" s="1"/>
      <c r="H182" s="41">
        <v>26.6</v>
      </c>
      <c r="I182" s="41"/>
      <c r="J182" s="1"/>
      <c r="K182" s="1">
        <v>15.9</v>
      </c>
      <c r="L182" s="1"/>
      <c r="M182" s="1">
        <v>27.9</v>
      </c>
      <c r="N182" s="1">
        <v>29.5</v>
      </c>
      <c r="O182" s="41">
        <v>54.52</v>
      </c>
      <c r="P182" s="41">
        <v>64.36</v>
      </c>
      <c r="Q182" s="41">
        <v>32.200000000000003</v>
      </c>
      <c r="R182" s="41">
        <v>30.8</v>
      </c>
      <c r="S182" s="1">
        <v>32.200000000000003</v>
      </c>
      <c r="T182" s="1"/>
      <c r="U182" s="1"/>
      <c r="V182" s="1"/>
      <c r="W182" s="1">
        <v>44.1</v>
      </c>
      <c r="X182" s="1"/>
      <c r="Y182" s="1">
        <v>33.700000000000003</v>
      </c>
      <c r="Z182" s="1">
        <v>31.9</v>
      </c>
      <c r="AA182" s="41">
        <v>27.79</v>
      </c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</row>
    <row r="183" spans="1:242" x14ac:dyDescent="0.25">
      <c r="A183" s="5">
        <v>1971</v>
      </c>
      <c r="B183" s="41">
        <v>5.29</v>
      </c>
      <c r="C183" s="1">
        <v>14.9</v>
      </c>
      <c r="D183" s="1"/>
      <c r="E183" s="41">
        <v>19.73</v>
      </c>
      <c r="F183" s="1">
        <v>30.6</v>
      </c>
      <c r="G183" s="1"/>
      <c r="H183" s="41">
        <v>28.9</v>
      </c>
      <c r="I183" s="41"/>
      <c r="J183" s="1">
        <v>14.5</v>
      </c>
      <c r="K183" s="1">
        <v>16.8</v>
      </c>
      <c r="L183" s="1"/>
      <c r="M183" s="1">
        <v>27.2</v>
      </c>
      <c r="N183" s="1">
        <v>29.7</v>
      </c>
      <c r="O183" s="41">
        <v>55.47</v>
      </c>
      <c r="P183" s="41">
        <v>64.69</v>
      </c>
      <c r="Q183" s="41">
        <v>32.9</v>
      </c>
      <c r="R183" s="41">
        <v>28.95</v>
      </c>
      <c r="S183" s="1">
        <v>32.9</v>
      </c>
      <c r="T183" s="1"/>
      <c r="U183" s="1"/>
      <c r="V183" s="1"/>
      <c r="W183" s="1"/>
      <c r="X183" s="1"/>
      <c r="Y183" s="1">
        <v>34.6</v>
      </c>
      <c r="Z183" s="1">
        <v>31.3</v>
      </c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</row>
    <row r="184" spans="1:242" x14ac:dyDescent="0.25">
      <c r="A184" s="5">
        <v>1972</v>
      </c>
      <c r="B184" s="41">
        <v>6.58</v>
      </c>
      <c r="C184" s="1">
        <v>15.2</v>
      </c>
      <c r="D184" s="1"/>
      <c r="E184" s="1"/>
      <c r="F184" s="1">
        <v>30.2</v>
      </c>
      <c r="G184" s="1"/>
      <c r="H184" s="41">
        <v>31.570395220000002</v>
      </c>
      <c r="I184" s="41">
        <v>43.185868540000001</v>
      </c>
      <c r="J184" s="1"/>
      <c r="K184" s="1">
        <v>16.399999999999999</v>
      </c>
      <c r="L184" s="1"/>
      <c r="M184" s="1">
        <v>27.2</v>
      </c>
      <c r="N184" s="1">
        <v>31.4</v>
      </c>
      <c r="O184" s="41">
        <v>55.06</v>
      </c>
      <c r="P184" s="41">
        <v>63.97</v>
      </c>
      <c r="Q184" s="41">
        <v>40.995539999999998</v>
      </c>
      <c r="R184" s="1"/>
      <c r="S184" s="1">
        <v>32.4</v>
      </c>
      <c r="T184" s="1"/>
      <c r="U184" s="1"/>
      <c r="V184" s="1"/>
      <c r="W184" s="1">
        <v>44.1</v>
      </c>
      <c r="X184" s="1"/>
      <c r="Y184" s="1">
        <v>34.5</v>
      </c>
      <c r="Z184" s="1">
        <v>31.8</v>
      </c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</row>
    <row r="185" spans="1:242" x14ac:dyDescent="0.25">
      <c r="A185" s="5">
        <v>1973</v>
      </c>
      <c r="B185" s="41">
        <v>6.55</v>
      </c>
      <c r="C185" s="1">
        <v>14.7</v>
      </c>
      <c r="D185" s="1"/>
      <c r="E185" s="1"/>
      <c r="F185" s="41">
        <v>30.782269800000002</v>
      </c>
      <c r="G185" s="41">
        <v>63.701400100000001</v>
      </c>
      <c r="H185" s="41">
        <v>32.450242070000002</v>
      </c>
      <c r="I185" s="41">
        <v>44.96144881</v>
      </c>
      <c r="J185" s="41">
        <v>12.02693</v>
      </c>
      <c r="K185" s="1">
        <v>15.9</v>
      </c>
      <c r="L185" s="1"/>
      <c r="M185" s="1">
        <v>28.5</v>
      </c>
      <c r="N185" s="1">
        <v>32.6</v>
      </c>
      <c r="O185" s="41">
        <v>54.18</v>
      </c>
      <c r="P185" s="41">
        <v>64.12</v>
      </c>
      <c r="Q185" s="41">
        <v>35.640929999999997</v>
      </c>
      <c r="R185" s="1"/>
      <c r="S185" s="41">
        <v>35.640931440000003</v>
      </c>
      <c r="T185" s="41">
        <v>42.568974259999997</v>
      </c>
      <c r="U185" s="1"/>
      <c r="V185" s="1"/>
      <c r="W185" s="1"/>
      <c r="X185" s="1"/>
      <c r="Y185" s="1">
        <v>34.5</v>
      </c>
      <c r="Z185" s="1">
        <v>34.1</v>
      </c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</row>
    <row r="186" spans="1:242" x14ac:dyDescent="0.25">
      <c r="A186" s="5">
        <v>1974</v>
      </c>
      <c r="B186" s="41">
        <v>6.46</v>
      </c>
      <c r="C186" s="1">
        <v>14.7</v>
      </c>
      <c r="D186" s="1"/>
      <c r="E186" s="41">
        <v>17.41</v>
      </c>
      <c r="F186" s="41">
        <v>30.773636539999998</v>
      </c>
      <c r="G186" s="41">
        <v>61.943955369999998</v>
      </c>
      <c r="H186" s="41">
        <v>31.51718932</v>
      </c>
      <c r="I186" s="41">
        <v>44.530981949999997</v>
      </c>
      <c r="J186" s="41">
        <v>8.2088140000000003</v>
      </c>
      <c r="K186" s="1">
        <v>15.7</v>
      </c>
      <c r="L186" s="1"/>
      <c r="M186" s="1">
        <v>28.1</v>
      </c>
      <c r="N186" s="1">
        <v>32.799999999999997</v>
      </c>
      <c r="O186" s="41">
        <v>54.51</v>
      </c>
      <c r="P186" s="41">
        <v>64.430000000000007</v>
      </c>
      <c r="Q186" s="41">
        <v>35.548009999999998</v>
      </c>
      <c r="R186" s="41">
        <v>22.19</v>
      </c>
      <c r="S186" s="41">
        <v>35.548007249999998</v>
      </c>
      <c r="T186" s="41">
        <v>42.635869569999997</v>
      </c>
      <c r="U186" s="1"/>
      <c r="V186" s="1"/>
      <c r="W186" s="1">
        <v>41.5</v>
      </c>
      <c r="X186" s="1"/>
      <c r="Y186" s="1">
        <v>35.1</v>
      </c>
      <c r="Z186" s="1">
        <v>32.6</v>
      </c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</row>
    <row r="187" spans="1:242" x14ac:dyDescent="0.25">
      <c r="A187" s="5">
        <v>1975</v>
      </c>
      <c r="B187" s="41">
        <v>6.1</v>
      </c>
      <c r="C187" s="41">
        <v>20.260000000000002</v>
      </c>
      <c r="D187" s="1"/>
      <c r="E187" s="41">
        <v>17.48</v>
      </c>
      <c r="F187" s="41">
        <v>31.178090319999999</v>
      </c>
      <c r="G187" s="41">
        <v>62.393265409999998</v>
      </c>
      <c r="H187" s="41">
        <v>29.98464062</v>
      </c>
      <c r="I187" s="41">
        <v>43.696144529999998</v>
      </c>
      <c r="J187" s="41">
        <v>10.59407</v>
      </c>
      <c r="K187" s="1">
        <v>14.5</v>
      </c>
      <c r="L187" s="1"/>
      <c r="M187" s="1">
        <v>25.7</v>
      </c>
      <c r="N187" s="1">
        <v>33</v>
      </c>
      <c r="O187" s="41">
        <v>55.15</v>
      </c>
      <c r="P187" s="41">
        <v>62.31</v>
      </c>
      <c r="Q187" s="41">
        <v>36.619329999999998</v>
      </c>
      <c r="R187" s="41">
        <v>20.74</v>
      </c>
      <c r="S187" s="41">
        <v>36.619325740000001</v>
      </c>
      <c r="T187" s="41">
        <v>43.320115039999997</v>
      </c>
      <c r="U187" s="1"/>
      <c r="V187" s="1"/>
      <c r="W187" s="41">
        <v>37.525694710000003</v>
      </c>
      <c r="X187" s="41">
        <v>52.0060906</v>
      </c>
      <c r="Y187" s="1">
        <v>35.4</v>
      </c>
      <c r="Z187" s="1">
        <v>32</v>
      </c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</row>
    <row r="188" spans="1:242" x14ac:dyDescent="0.25">
      <c r="A188" s="5">
        <v>1976</v>
      </c>
      <c r="B188" s="41">
        <v>6.11</v>
      </c>
      <c r="C188" s="41">
        <v>19.989999999999998</v>
      </c>
      <c r="D188" s="1"/>
      <c r="E188" s="41">
        <v>17.760000000000002</v>
      </c>
      <c r="F188" s="41">
        <v>32.206471880000002</v>
      </c>
      <c r="G188" s="41">
        <v>64.501384470000005</v>
      </c>
      <c r="H188" s="41">
        <v>30.924823010000001</v>
      </c>
      <c r="I188" s="41">
        <v>45.650073040000002</v>
      </c>
      <c r="J188" s="41">
        <v>11.390370000000001</v>
      </c>
      <c r="K188" s="41">
        <v>13.90659</v>
      </c>
      <c r="L188" s="1"/>
      <c r="M188" s="41">
        <v>31.1235955</v>
      </c>
      <c r="N188" s="1"/>
      <c r="O188" s="41">
        <v>54.16</v>
      </c>
      <c r="P188" s="41">
        <v>61.42</v>
      </c>
      <c r="Q188" s="41">
        <v>32.527520000000003</v>
      </c>
      <c r="R188" s="41">
        <v>18.29</v>
      </c>
      <c r="S188" s="41">
        <v>32.527523039999998</v>
      </c>
      <c r="T188" s="41">
        <v>44.309352359999998</v>
      </c>
      <c r="U188" s="1"/>
      <c r="V188" s="1"/>
      <c r="W188" s="41">
        <v>36.492770239999999</v>
      </c>
      <c r="X188" s="41">
        <v>50.500031849999999</v>
      </c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</row>
    <row r="189" spans="1:242" x14ac:dyDescent="0.25">
      <c r="A189" s="5">
        <v>1977</v>
      </c>
      <c r="B189" s="41">
        <v>5.96</v>
      </c>
      <c r="C189" s="41">
        <v>20.13</v>
      </c>
      <c r="D189" s="1"/>
      <c r="E189" s="41">
        <v>18.28</v>
      </c>
      <c r="F189" s="41">
        <v>31.047681780000001</v>
      </c>
      <c r="G189" s="41">
        <v>62.97654335</v>
      </c>
      <c r="H189" s="41">
        <v>31.44789243</v>
      </c>
      <c r="I189" s="41">
        <v>46.175229680000001</v>
      </c>
      <c r="J189" s="41">
        <v>10.48943</v>
      </c>
      <c r="K189" s="41">
        <v>13.661519999999999</v>
      </c>
      <c r="L189" s="1"/>
      <c r="M189" s="41">
        <v>32.063197000000002</v>
      </c>
      <c r="N189" s="1"/>
      <c r="O189" s="41">
        <v>53.45</v>
      </c>
      <c r="P189" s="41">
        <v>61.17</v>
      </c>
      <c r="Q189" s="41">
        <v>31.79937</v>
      </c>
      <c r="R189" s="41">
        <v>20.43</v>
      </c>
      <c r="S189" s="41">
        <v>31.79937468</v>
      </c>
      <c r="T189" s="41">
        <v>42.593563359999997</v>
      </c>
      <c r="U189" s="1"/>
      <c r="V189" s="1"/>
      <c r="W189" s="41">
        <v>36.989338119999999</v>
      </c>
      <c r="X189" s="41">
        <v>50.960624930000002</v>
      </c>
      <c r="Y189" s="41">
        <v>25.102917649999998</v>
      </c>
      <c r="Z189" s="41">
        <v>32.521053270000003</v>
      </c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</row>
    <row r="190" spans="1:242" x14ac:dyDescent="0.25">
      <c r="A190" s="5">
        <v>1978</v>
      </c>
      <c r="B190" s="41">
        <v>6.05</v>
      </c>
      <c r="C190" s="41">
        <v>19.579999999999998</v>
      </c>
      <c r="D190" s="41">
        <v>14.44</v>
      </c>
      <c r="E190" s="41">
        <v>18.29</v>
      </c>
      <c r="F190" s="41">
        <v>31.65461208</v>
      </c>
      <c r="G190" s="41">
        <v>63.731718970000003</v>
      </c>
      <c r="H190" s="41">
        <v>31.32112279</v>
      </c>
      <c r="I190" s="41">
        <v>46.327806080000002</v>
      </c>
      <c r="J190" s="41">
        <v>9.8505020000000005</v>
      </c>
      <c r="K190" s="41">
        <v>13.60932</v>
      </c>
      <c r="L190" s="1"/>
      <c r="M190" s="41">
        <v>33.155487800000003</v>
      </c>
      <c r="N190" s="1"/>
      <c r="O190" s="41">
        <v>52.93</v>
      </c>
      <c r="P190" s="41">
        <v>60.86</v>
      </c>
      <c r="Q190" s="41">
        <v>32.409080000000003</v>
      </c>
      <c r="R190" s="41">
        <v>20.58</v>
      </c>
      <c r="S190" s="41">
        <v>32.409076280000001</v>
      </c>
      <c r="T190" s="41">
        <v>42.847602190000003</v>
      </c>
      <c r="U190" s="1"/>
      <c r="V190" s="1"/>
      <c r="W190" s="41">
        <v>35.731674329999997</v>
      </c>
      <c r="X190" s="41">
        <v>48.449193039999997</v>
      </c>
      <c r="Y190" s="41">
        <v>25.4425168</v>
      </c>
      <c r="Z190" s="41">
        <v>31.140138440000001</v>
      </c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</row>
    <row r="191" spans="1:242" x14ac:dyDescent="0.25">
      <c r="A191" s="5">
        <v>1979</v>
      </c>
      <c r="B191" s="41">
        <v>6.23</v>
      </c>
      <c r="C191" s="41">
        <v>18.86</v>
      </c>
      <c r="D191" s="41">
        <v>14.47</v>
      </c>
      <c r="E191" s="41">
        <v>17.54</v>
      </c>
      <c r="F191" s="41">
        <v>32.07272648</v>
      </c>
      <c r="G191" s="41">
        <v>63.078294730000003</v>
      </c>
      <c r="H191" s="41">
        <v>30.669576960000001</v>
      </c>
      <c r="I191" s="41">
        <v>45.669105870000003</v>
      </c>
      <c r="J191" s="41">
        <v>9.6464739999999995</v>
      </c>
      <c r="K191" s="41">
        <v>13.921620000000001</v>
      </c>
      <c r="L191" s="1"/>
      <c r="M191" s="41">
        <v>32.1349558</v>
      </c>
      <c r="N191" s="1"/>
      <c r="O191" s="41">
        <v>52.03</v>
      </c>
      <c r="P191" s="41">
        <v>60.27</v>
      </c>
      <c r="Q191" s="41">
        <v>31.913029999999999</v>
      </c>
      <c r="R191" s="41">
        <v>23.76</v>
      </c>
      <c r="S191" s="41">
        <v>31.913034540000002</v>
      </c>
      <c r="T191" s="41">
        <v>42.426867950000002</v>
      </c>
      <c r="U191" s="1"/>
      <c r="V191" s="1"/>
      <c r="W191" s="41">
        <v>34.034851930000002</v>
      </c>
      <c r="X191" s="41">
        <v>46.489607040000003</v>
      </c>
      <c r="Y191" s="41">
        <v>25.618546330000001</v>
      </c>
      <c r="Z191" s="41">
        <v>29.507636349999999</v>
      </c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</row>
    <row r="192" spans="1:242" x14ac:dyDescent="0.25">
      <c r="A192" s="5">
        <v>1980</v>
      </c>
      <c r="B192" s="41">
        <v>6.28</v>
      </c>
      <c r="C192" s="41">
        <v>19.100000000000001</v>
      </c>
      <c r="D192" s="41">
        <v>15.25</v>
      </c>
      <c r="E192" s="41">
        <v>17.559999999999999</v>
      </c>
      <c r="F192" s="41">
        <v>31.004882550000001</v>
      </c>
      <c r="G192" s="41">
        <v>62.276696770000001</v>
      </c>
      <c r="H192" s="41">
        <v>31.737744559999999</v>
      </c>
      <c r="I192" s="41">
        <v>46.940261599999999</v>
      </c>
      <c r="J192" s="41">
        <v>9.4842189999999995</v>
      </c>
      <c r="K192" s="41">
        <v>13.978960000000001</v>
      </c>
      <c r="L192" s="1"/>
      <c r="M192" s="41">
        <v>30.807850299999998</v>
      </c>
      <c r="N192" s="1"/>
      <c r="O192" s="41">
        <v>51.33</v>
      </c>
      <c r="P192" s="41">
        <v>60.11</v>
      </c>
      <c r="Q192" s="41">
        <v>23.933710000000001</v>
      </c>
      <c r="R192" s="41">
        <v>21.91</v>
      </c>
      <c r="S192" s="41">
        <v>23.93370848</v>
      </c>
      <c r="T192" s="41">
        <v>36.981913820000003</v>
      </c>
      <c r="U192" s="1"/>
      <c r="V192" s="41">
        <v>10.6567589</v>
      </c>
      <c r="W192" s="41">
        <v>34.57412583</v>
      </c>
      <c r="X192" s="41">
        <v>46.736774029999999</v>
      </c>
      <c r="Y192" s="41">
        <v>25.855706829999999</v>
      </c>
      <c r="Z192" s="41">
        <v>29.229129579999999</v>
      </c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</row>
    <row r="193" spans="1:242" x14ac:dyDescent="0.25">
      <c r="A193" s="5">
        <v>1981</v>
      </c>
      <c r="B193" s="41">
        <v>6.34</v>
      </c>
      <c r="C193" s="41">
        <v>19.21</v>
      </c>
      <c r="D193" s="41">
        <v>14.16</v>
      </c>
      <c r="E193" s="41">
        <v>16.66</v>
      </c>
      <c r="F193" s="41">
        <v>29.144900100000001</v>
      </c>
      <c r="G193" s="41">
        <v>59.339152480000003</v>
      </c>
      <c r="H193" s="41">
        <v>31.976130309999999</v>
      </c>
      <c r="I193" s="41">
        <v>47.376350969999997</v>
      </c>
      <c r="J193" s="41">
        <v>9.2645160000000004</v>
      </c>
      <c r="K193" s="41">
        <v>14.019550000000001</v>
      </c>
      <c r="L193" s="1"/>
      <c r="M193" s="41">
        <v>30.676045299999998</v>
      </c>
      <c r="N193" s="1"/>
      <c r="O193" s="41">
        <v>51.17</v>
      </c>
      <c r="P193" s="41">
        <v>60.22</v>
      </c>
      <c r="Q193" s="41">
        <v>20.32047</v>
      </c>
      <c r="R193" s="41">
        <v>21.76</v>
      </c>
      <c r="S193" s="41">
        <v>20.320468550000001</v>
      </c>
      <c r="T193" s="41">
        <v>31.715335530000001</v>
      </c>
      <c r="U193" s="1"/>
      <c r="V193" s="41">
        <v>12.1693727</v>
      </c>
      <c r="W193" s="41">
        <v>33.473704769999998</v>
      </c>
      <c r="X193" s="41">
        <v>45.46081281</v>
      </c>
      <c r="Y193" s="41">
        <v>26.366313130000002</v>
      </c>
      <c r="Z193" s="41">
        <v>28.66253592</v>
      </c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</row>
    <row r="194" spans="1:242" x14ac:dyDescent="0.25">
      <c r="A194" s="5">
        <v>1982</v>
      </c>
      <c r="B194" s="41">
        <v>6.35</v>
      </c>
      <c r="C194" s="41">
        <v>18.73</v>
      </c>
      <c r="D194" s="41">
        <v>14.09</v>
      </c>
      <c r="E194" s="41">
        <v>16.760000000000002</v>
      </c>
      <c r="F194" s="41">
        <v>27.96883893</v>
      </c>
      <c r="G194" s="41">
        <v>57.458025040000003</v>
      </c>
      <c r="H194" s="41">
        <v>28.79174407</v>
      </c>
      <c r="I194" s="41">
        <v>41.876072209999997</v>
      </c>
      <c r="J194" s="41">
        <v>8.8191819999999996</v>
      </c>
      <c r="K194" s="41">
        <v>13.505739999999999</v>
      </c>
      <c r="L194" s="1"/>
      <c r="M194" s="41">
        <v>30.306946700000001</v>
      </c>
      <c r="N194" s="1"/>
      <c r="O194" s="41">
        <v>51.98</v>
      </c>
      <c r="P194" s="41">
        <v>60.08</v>
      </c>
      <c r="Q194" s="41">
        <v>19.85116</v>
      </c>
      <c r="R194" s="41">
        <v>20.65</v>
      </c>
      <c r="S194" s="41">
        <v>19.851158040000001</v>
      </c>
      <c r="T194" s="41">
        <v>31.732987739999999</v>
      </c>
      <c r="U194" s="1"/>
      <c r="V194" s="41">
        <v>12.715101000000001</v>
      </c>
      <c r="W194" s="41">
        <v>32.679672500000002</v>
      </c>
      <c r="X194" s="41">
        <v>43.252805010000003</v>
      </c>
      <c r="Y194" s="41">
        <v>26.205640249999998</v>
      </c>
      <c r="Z194" s="41">
        <v>26.852442499999999</v>
      </c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</row>
    <row r="195" spans="1:242" x14ac:dyDescent="0.25">
      <c r="A195" s="5">
        <v>1983</v>
      </c>
      <c r="B195" s="41">
        <v>6.68</v>
      </c>
      <c r="C195" s="41">
        <v>18.079999999999998</v>
      </c>
      <c r="D195" s="41">
        <v>13.34</v>
      </c>
      <c r="E195" s="1"/>
      <c r="F195" s="41">
        <v>21.069971290000002</v>
      </c>
      <c r="G195" s="41">
        <v>43.198327540000001</v>
      </c>
      <c r="H195" s="41">
        <v>27.674490670000001</v>
      </c>
      <c r="I195" s="41">
        <v>40.715005040000001</v>
      </c>
      <c r="J195" s="41">
        <v>10.067220000000001</v>
      </c>
      <c r="K195" s="41">
        <v>13.190659999999999</v>
      </c>
      <c r="L195" s="1"/>
      <c r="M195" s="41">
        <v>31.0651662</v>
      </c>
      <c r="N195" s="1"/>
      <c r="O195" s="41">
        <v>51.95</v>
      </c>
      <c r="P195" s="41">
        <v>59.56</v>
      </c>
      <c r="Q195" s="41">
        <v>20.152200000000001</v>
      </c>
      <c r="R195" s="41">
        <v>21.31</v>
      </c>
      <c r="S195" s="41">
        <v>20.152200409999999</v>
      </c>
      <c r="T195" s="41">
        <v>31.83223504</v>
      </c>
      <c r="U195" s="1"/>
      <c r="V195" s="41">
        <v>12.5871791</v>
      </c>
      <c r="W195" s="41">
        <v>32.373962800000001</v>
      </c>
      <c r="X195" s="41">
        <v>42.726233190000002</v>
      </c>
      <c r="Y195" s="41">
        <v>26.10862951</v>
      </c>
      <c r="Z195" s="41">
        <v>26.204589779999999</v>
      </c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</row>
    <row r="196" spans="1:242" x14ac:dyDescent="0.25">
      <c r="A196" s="5">
        <v>1984</v>
      </c>
      <c r="B196" s="41">
        <v>6.44</v>
      </c>
      <c r="C196" s="41">
        <v>17.829999999999998</v>
      </c>
      <c r="D196" s="41">
        <v>12.96</v>
      </c>
      <c r="E196" s="1"/>
      <c r="F196" s="41">
        <v>21.128240160000001</v>
      </c>
      <c r="G196" s="41">
        <v>42.552790569999999</v>
      </c>
      <c r="H196" s="41">
        <v>28.527308080000001</v>
      </c>
      <c r="I196" s="41">
        <v>42.194332719999998</v>
      </c>
      <c r="J196" s="41">
        <v>10.016069999999999</v>
      </c>
      <c r="K196" s="41">
        <v>12.81061</v>
      </c>
      <c r="L196" s="1"/>
      <c r="M196" s="41">
        <v>31.2905844</v>
      </c>
      <c r="N196" s="1"/>
      <c r="O196" s="41">
        <v>51.13</v>
      </c>
      <c r="P196" s="41">
        <v>59.88</v>
      </c>
      <c r="Q196" s="41">
        <v>19.19117</v>
      </c>
      <c r="R196" s="41">
        <v>20.88</v>
      </c>
      <c r="S196" s="41">
        <v>19.191165130000002</v>
      </c>
      <c r="T196" s="41">
        <v>31.788638339999999</v>
      </c>
      <c r="U196" s="1"/>
      <c r="V196" s="41">
        <v>12.7697316</v>
      </c>
      <c r="W196" s="41">
        <v>28.033472799999998</v>
      </c>
      <c r="X196" s="41">
        <v>37.101428370000001</v>
      </c>
      <c r="Y196" s="41">
        <v>25.578535769999998</v>
      </c>
      <c r="Z196" s="41">
        <v>27.693809609999999</v>
      </c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</row>
    <row r="197" spans="1:242" x14ac:dyDescent="0.25">
      <c r="A197" s="5">
        <v>1985</v>
      </c>
      <c r="B197" s="41">
        <v>6.49</v>
      </c>
      <c r="C197" s="41">
        <v>17.670000000000002</v>
      </c>
      <c r="D197" s="41">
        <v>12.5</v>
      </c>
      <c r="E197" s="1"/>
      <c r="F197" s="41">
        <v>23.345241210000001</v>
      </c>
      <c r="G197" s="41">
        <v>43.266689450000001</v>
      </c>
      <c r="H197" s="41">
        <v>28.858952070000001</v>
      </c>
      <c r="I197" s="41">
        <v>42.522349140000003</v>
      </c>
      <c r="J197" s="41">
        <v>10.50511</v>
      </c>
      <c r="K197" s="41">
        <v>13.040660000000001</v>
      </c>
      <c r="L197" s="1"/>
      <c r="M197" s="41">
        <v>29.726227099999999</v>
      </c>
      <c r="N197" s="1"/>
      <c r="O197" s="41">
        <v>51.5</v>
      </c>
      <c r="P197" s="41">
        <v>60.37</v>
      </c>
      <c r="Q197" s="41">
        <v>19.124749999999999</v>
      </c>
      <c r="R197" s="41">
        <v>21.27</v>
      </c>
      <c r="S197" s="41">
        <v>19.124747039999999</v>
      </c>
      <c r="T197" s="41">
        <v>31.885800540000002</v>
      </c>
      <c r="U197" s="1"/>
      <c r="V197" s="41">
        <v>13.092379899999999</v>
      </c>
      <c r="W197" s="41">
        <v>28.423857080000001</v>
      </c>
      <c r="X197" s="41">
        <v>36.529314659999997</v>
      </c>
      <c r="Y197" s="1"/>
      <c r="Z197" s="41">
        <v>27.8805476</v>
      </c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</row>
    <row r="198" spans="1:242" x14ac:dyDescent="0.25">
      <c r="A198" s="5">
        <v>1986</v>
      </c>
      <c r="B198" s="41">
        <v>6.45</v>
      </c>
      <c r="C198" s="41">
        <v>17.66</v>
      </c>
      <c r="D198" s="41">
        <v>12.3</v>
      </c>
      <c r="E198" s="1"/>
      <c r="F198" s="41">
        <v>24.390761399999999</v>
      </c>
      <c r="G198" s="41">
        <v>44.194160150000002</v>
      </c>
      <c r="H198" s="41">
        <v>27.858222730000001</v>
      </c>
      <c r="I198" s="41">
        <v>41.890516949999999</v>
      </c>
      <c r="J198" s="41">
        <v>10.79602</v>
      </c>
      <c r="K198" s="41">
        <v>13.33806</v>
      </c>
      <c r="L198" s="1"/>
      <c r="M198" s="41">
        <v>28.3412811</v>
      </c>
      <c r="N198" s="1"/>
      <c r="O198" s="41">
        <v>52.26</v>
      </c>
      <c r="P198" s="41">
        <v>60.92</v>
      </c>
      <c r="Q198" s="41">
        <v>19.758590000000002</v>
      </c>
      <c r="R198" s="41">
        <v>21.62</v>
      </c>
      <c r="S198" s="41">
        <v>19.758586770000001</v>
      </c>
      <c r="T198" s="41">
        <v>32.035284490000002</v>
      </c>
      <c r="U198" s="1"/>
      <c r="V198" s="41">
        <v>13.2404381</v>
      </c>
      <c r="W198" s="41">
        <v>28.86197795</v>
      </c>
      <c r="X198" s="41">
        <v>36.817264399999999</v>
      </c>
      <c r="Y198" s="1"/>
      <c r="Z198" s="41">
        <v>26.68441456</v>
      </c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</row>
    <row r="199" spans="1:242" x14ac:dyDescent="0.25">
      <c r="A199" s="5">
        <v>1987</v>
      </c>
      <c r="B199" s="41">
        <v>6.37</v>
      </c>
      <c r="C199" s="41">
        <v>17.66</v>
      </c>
      <c r="D199" s="41">
        <v>12.56</v>
      </c>
      <c r="E199" s="1"/>
      <c r="F199" s="41">
        <v>26.382573390000001</v>
      </c>
      <c r="G199" s="41">
        <v>45.21993689</v>
      </c>
      <c r="H199" s="41">
        <v>27.644011450000001</v>
      </c>
      <c r="I199" s="41">
        <v>41.935044099999999</v>
      </c>
      <c r="J199" s="41">
        <v>11.17577</v>
      </c>
      <c r="K199" s="41">
        <v>13.247450000000001</v>
      </c>
      <c r="L199" s="1"/>
      <c r="M199" s="41">
        <v>28.3768183</v>
      </c>
      <c r="N199" s="1"/>
      <c r="O199" s="41">
        <v>52.27</v>
      </c>
      <c r="P199" s="41">
        <v>61.43</v>
      </c>
      <c r="Q199" s="41">
        <v>21.07028</v>
      </c>
      <c r="R199" s="41">
        <v>20.57</v>
      </c>
      <c r="S199" s="41">
        <v>21.070277050000001</v>
      </c>
      <c r="T199" s="41">
        <v>32.8888435</v>
      </c>
      <c r="U199" s="41">
        <v>7.2163031999999996</v>
      </c>
      <c r="V199" s="41">
        <v>13.517654</v>
      </c>
      <c r="W199" s="41">
        <v>29.020428769999999</v>
      </c>
      <c r="X199" s="41">
        <v>37.151849869999999</v>
      </c>
      <c r="Y199" s="1"/>
      <c r="Z199" s="41">
        <v>27.206386210000002</v>
      </c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</row>
    <row r="200" spans="1:242" x14ac:dyDescent="0.25">
      <c r="A200" s="5">
        <v>1988</v>
      </c>
      <c r="B200" s="41">
        <v>6.4</v>
      </c>
      <c r="C200" s="41">
        <v>17.68</v>
      </c>
      <c r="D200" s="41">
        <v>12.53</v>
      </c>
      <c r="E200" s="1"/>
      <c r="F200" s="41">
        <v>26.82118388</v>
      </c>
      <c r="G200" s="41">
        <v>45.082694310000001</v>
      </c>
      <c r="H200" s="41">
        <v>26.246447180000001</v>
      </c>
      <c r="I200" s="41">
        <v>41.240328439999999</v>
      </c>
      <c r="J200" s="41">
        <v>11.13214</v>
      </c>
      <c r="K200" s="41">
        <v>13.17276</v>
      </c>
      <c r="L200" s="1"/>
      <c r="M200" s="41">
        <v>28.416880899999999</v>
      </c>
      <c r="N200" s="1"/>
      <c r="O200" s="41">
        <v>51.93</v>
      </c>
      <c r="P200" s="41">
        <v>62.12</v>
      </c>
      <c r="Q200" s="41">
        <v>21.730740000000001</v>
      </c>
      <c r="R200" s="41">
        <v>20.84</v>
      </c>
      <c r="S200" s="41">
        <v>21.730738720000002</v>
      </c>
      <c r="T200" s="41">
        <v>33.345407430000002</v>
      </c>
      <c r="U200" s="41">
        <v>7.8594201400000001</v>
      </c>
      <c r="V200" s="41">
        <v>14.4246935</v>
      </c>
      <c r="W200" s="41">
        <v>29.681720370000001</v>
      </c>
      <c r="X200" s="41">
        <v>37.275143810000003</v>
      </c>
      <c r="Y200" s="1"/>
      <c r="Z200" s="41">
        <v>27.965905329999998</v>
      </c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</row>
    <row r="201" spans="1:242" x14ac:dyDescent="0.25">
      <c r="A201" s="5">
        <v>1989</v>
      </c>
      <c r="B201" s="41">
        <v>6.65</v>
      </c>
      <c r="C201" s="41">
        <v>18.05</v>
      </c>
      <c r="D201" s="41">
        <v>11.63</v>
      </c>
      <c r="E201" s="1"/>
      <c r="F201" s="41">
        <v>26.356237239999999</v>
      </c>
      <c r="G201" s="41">
        <v>44.905564910000002</v>
      </c>
      <c r="H201" s="41">
        <v>27.59078753</v>
      </c>
      <c r="I201" s="41">
        <v>42.569410230000003</v>
      </c>
      <c r="J201" s="41">
        <v>11.53176</v>
      </c>
      <c r="K201" s="41">
        <v>13.46786</v>
      </c>
      <c r="L201" s="1"/>
      <c r="M201" s="41">
        <v>29.645033399999999</v>
      </c>
      <c r="N201" s="1"/>
      <c r="O201" s="41">
        <v>52.48</v>
      </c>
      <c r="P201" s="41">
        <v>63.28</v>
      </c>
      <c r="Q201" s="41">
        <v>20.26652</v>
      </c>
      <c r="R201" s="1"/>
      <c r="S201" s="41">
        <v>20.266521340000001</v>
      </c>
      <c r="T201" s="41">
        <v>32.515702019999999</v>
      </c>
      <c r="U201" s="41">
        <v>8.1389331899999995</v>
      </c>
      <c r="V201" s="41">
        <v>14.161791900000001</v>
      </c>
      <c r="W201" s="41">
        <v>29.681503970000001</v>
      </c>
      <c r="X201" s="41">
        <v>37.404225080000003</v>
      </c>
      <c r="Y201" s="1"/>
      <c r="Z201" s="41">
        <v>27.790230009999998</v>
      </c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</row>
    <row r="202" spans="1:242" x14ac:dyDescent="0.25">
      <c r="A202" s="5">
        <v>1990</v>
      </c>
      <c r="B202" s="41">
        <v>6.7</v>
      </c>
      <c r="C202" s="41">
        <v>18.170000000000002</v>
      </c>
      <c r="D202" s="41">
        <v>11.909129999999999</v>
      </c>
      <c r="E202" s="41">
        <v>18.176909999999999</v>
      </c>
      <c r="F202" s="41">
        <v>25.618037820000001</v>
      </c>
      <c r="G202" s="41">
        <v>44.539230539999998</v>
      </c>
      <c r="H202" s="41">
        <v>27.879930179999999</v>
      </c>
      <c r="I202" s="41">
        <v>42.771776780000003</v>
      </c>
      <c r="J202" s="41">
        <v>11.42712</v>
      </c>
      <c r="K202" s="41">
        <v>13.391870000000001</v>
      </c>
      <c r="L202" s="1"/>
      <c r="M202" s="41">
        <v>28.224730000000001</v>
      </c>
      <c r="N202" s="41">
        <v>27.73245</v>
      </c>
      <c r="O202" s="41">
        <v>53.11</v>
      </c>
      <c r="P202" s="41">
        <v>63.9</v>
      </c>
      <c r="Q202" s="41">
        <v>18.762820000000001</v>
      </c>
      <c r="R202" s="41">
        <v>11.19</v>
      </c>
      <c r="S202" s="41">
        <v>18.76282243</v>
      </c>
      <c r="T202" s="41">
        <v>31.15718863</v>
      </c>
      <c r="U202" s="41">
        <v>7.3590459700000004</v>
      </c>
      <c r="V202" s="41">
        <v>15.5462164</v>
      </c>
      <c r="W202" s="41">
        <v>29.582529780000002</v>
      </c>
      <c r="X202" s="41">
        <v>37.059557570000003</v>
      </c>
      <c r="Y202" s="1"/>
      <c r="Z202" s="41">
        <v>28.740867949999998</v>
      </c>
      <c r="AA202" s="41">
        <v>23.6</v>
      </c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</row>
    <row r="203" spans="1:242" x14ac:dyDescent="0.25">
      <c r="A203" s="5">
        <v>1991</v>
      </c>
      <c r="B203" s="41">
        <v>6.56</v>
      </c>
      <c r="C203" s="41">
        <v>18.55</v>
      </c>
      <c r="D203" s="41">
        <v>11.71782</v>
      </c>
      <c r="E203" s="41">
        <v>18.231770000000001</v>
      </c>
      <c r="F203" s="41">
        <v>25.21303837</v>
      </c>
      <c r="G203" s="41">
        <v>44.332217759999999</v>
      </c>
      <c r="H203" s="41">
        <v>24.647744200000002</v>
      </c>
      <c r="I203" s="41">
        <v>38.619697010000003</v>
      </c>
      <c r="J203" s="41">
        <v>11.272259999999999</v>
      </c>
      <c r="K203" s="41">
        <v>12.69739</v>
      </c>
      <c r="L203" s="1"/>
      <c r="M203" s="41">
        <v>28.596</v>
      </c>
      <c r="N203" s="41">
        <v>27.165929999999999</v>
      </c>
      <c r="O203" s="41">
        <v>54.3</v>
      </c>
      <c r="P203" s="41">
        <v>64.53</v>
      </c>
      <c r="Q203" s="41">
        <v>19.386310000000002</v>
      </c>
      <c r="R203" s="41">
        <v>10.210000000000001</v>
      </c>
      <c r="S203" s="41">
        <v>19.386305320000002</v>
      </c>
      <c r="T203" s="41">
        <v>32.060139530000001</v>
      </c>
      <c r="U203" s="1"/>
      <c r="V203" s="41">
        <v>15.140672800000001</v>
      </c>
      <c r="W203" s="41">
        <v>29.819722089999999</v>
      </c>
      <c r="X203" s="41">
        <v>36.412004750000001</v>
      </c>
      <c r="Y203" s="41">
        <v>25.280434799999998</v>
      </c>
      <c r="Z203" s="41">
        <v>28.061489349999999</v>
      </c>
      <c r="AA203" s="41">
        <v>23.35</v>
      </c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</row>
    <row r="204" spans="1:242" x14ac:dyDescent="0.25">
      <c r="A204" s="5">
        <v>1992</v>
      </c>
      <c r="B204" s="41">
        <v>6.1</v>
      </c>
      <c r="C204" s="41">
        <v>18.93</v>
      </c>
      <c r="D204" s="41">
        <v>11.86256</v>
      </c>
      <c r="E204" s="41">
        <v>18.522010000000002</v>
      </c>
      <c r="F204" s="41">
        <v>24.499083769999999</v>
      </c>
      <c r="G204" s="41">
        <v>43.560690119999997</v>
      </c>
      <c r="H204" s="41">
        <v>22.923329450000001</v>
      </c>
      <c r="I204" s="41">
        <v>36.225256809999998</v>
      </c>
      <c r="J204" s="41">
        <v>11.357150000000001</v>
      </c>
      <c r="K204" s="41">
        <v>17.721109999999999</v>
      </c>
      <c r="L204" s="1"/>
      <c r="M204" s="41">
        <v>28.901050000000001</v>
      </c>
      <c r="N204" s="41">
        <v>25.807690000000001</v>
      </c>
      <c r="O204" s="41">
        <v>55.95</v>
      </c>
      <c r="P204" s="41">
        <v>64.83</v>
      </c>
      <c r="Q204" s="41">
        <v>18.677250000000001</v>
      </c>
      <c r="R204" s="1"/>
      <c r="S204" s="41">
        <v>18.677252299999999</v>
      </c>
      <c r="T204" s="41">
        <v>31.547393379999999</v>
      </c>
      <c r="U204" s="1"/>
      <c r="V204" s="41">
        <v>14.8934734</v>
      </c>
      <c r="W204" s="41">
        <v>29.596822280000001</v>
      </c>
      <c r="X204" s="41">
        <v>35.949371960000001</v>
      </c>
      <c r="Y204" s="41">
        <v>25.096645599999999</v>
      </c>
      <c r="Z204" s="41">
        <v>27.813953120000001</v>
      </c>
      <c r="AA204" s="41">
        <v>23.85</v>
      </c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</row>
    <row r="205" spans="1:242" x14ac:dyDescent="0.25">
      <c r="A205" s="5">
        <v>1993</v>
      </c>
      <c r="B205" s="41">
        <v>6.25</v>
      </c>
      <c r="C205" s="41">
        <v>18.87</v>
      </c>
      <c r="D205" s="41">
        <v>12.46687</v>
      </c>
      <c r="E205" s="41">
        <v>18.63419</v>
      </c>
      <c r="F205" s="41">
        <v>24.104009080000001</v>
      </c>
      <c r="G205" s="41">
        <v>43.048435050000002</v>
      </c>
      <c r="H205" s="41">
        <v>20.90956692</v>
      </c>
      <c r="I205" s="41">
        <v>33.833940179999999</v>
      </c>
      <c r="J205" s="41">
        <v>11.43637</v>
      </c>
      <c r="K205" s="41">
        <v>17.641369999999998</v>
      </c>
      <c r="L205" s="1"/>
      <c r="M205" s="41">
        <v>29.866</v>
      </c>
      <c r="N205" s="41">
        <v>24.820409999999999</v>
      </c>
      <c r="O205" s="41">
        <v>55.34</v>
      </c>
      <c r="P205" s="41">
        <v>63.64</v>
      </c>
      <c r="Q205" s="41">
        <v>18.944179999999999</v>
      </c>
      <c r="R205" s="41">
        <v>9</v>
      </c>
      <c r="S205" s="41">
        <v>18.94417524</v>
      </c>
      <c r="T205" s="41">
        <v>31.457668519999999</v>
      </c>
      <c r="U205" s="1"/>
      <c r="V205" s="41">
        <v>13.4982475</v>
      </c>
      <c r="W205" s="41">
        <v>24.908813339999998</v>
      </c>
      <c r="X205" s="41">
        <v>31.699134300000001</v>
      </c>
      <c r="Y205" s="41">
        <v>24.349667069999999</v>
      </c>
      <c r="Z205" s="41">
        <v>27.48348584</v>
      </c>
      <c r="AA205" s="41">
        <v>24.22</v>
      </c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</row>
    <row r="206" spans="1:242" x14ac:dyDescent="0.25">
      <c r="A206" s="5">
        <v>1994</v>
      </c>
      <c r="B206" s="41">
        <v>5.99</v>
      </c>
      <c r="C206" s="41">
        <v>19.100000000000001</v>
      </c>
      <c r="D206" s="41">
        <v>12.96307</v>
      </c>
      <c r="E206" s="41">
        <v>18.784279999999999</v>
      </c>
      <c r="F206" s="41">
        <v>23.794177309999998</v>
      </c>
      <c r="G206" s="41">
        <v>43.245386430000003</v>
      </c>
      <c r="H206" s="41">
        <v>21.24741603</v>
      </c>
      <c r="I206" s="41">
        <v>33.348767459999998</v>
      </c>
      <c r="J206" s="41">
        <v>11.62913</v>
      </c>
      <c r="K206" s="41">
        <v>17.331569999999999</v>
      </c>
      <c r="L206" s="1"/>
      <c r="M206" s="41">
        <v>30.24455</v>
      </c>
      <c r="N206" s="41">
        <v>25.945910000000001</v>
      </c>
      <c r="O206" s="41">
        <v>56.03</v>
      </c>
      <c r="P206" s="41">
        <v>63.24</v>
      </c>
      <c r="Q206" s="41">
        <v>19.193480000000001</v>
      </c>
      <c r="R206" s="41">
        <v>9.91</v>
      </c>
      <c r="S206" s="41">
        <v>19.193481469999998</v>
      </c>
      <c r="T206" s="41">
        <v>31.580517069999999</v>
      </c>
      <c r="U206" s="1"/>
      <c r="V206" s="41">
        <v>13.302766500000001</v>
      </c>
      <c r="W206" s="41">
        <v>25.507913089999999</v>
      </c>
      <c r="X206" s="41">
        <v>31.92360914</v>
      </c>
      <c r="Y206" s="41">
        <v>24.293175919999999</v>
      </c>
      <c r="Z206" s="41">
        <v>26.192729629999999</v>
      </c>
      <c r="AA206" s="41">
        <v>24.56</v>
      </c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</row>
    <row r="207" spans="1:242" x14ac:dyDescent="0.25">
      <c r="A207" s="5">
        <v>1995</v>
      </c>
      <c r="B207" s="41">
        <v>5.9</v>
      </c>
      <c r="C207" s="41">
        <v>18.406559999999999</v>
      </c>
      <c r="D207" s="41">
        <v>12.56001</v>
      </c>
      <c r="E207" s="41">
        <v>18.579440000000002</v>
      </c>
      <c r="F207" s="41">
        <v>24.248606580000001</v>
      </c>
      <c r="G207" s="41">
        <v>43.607822589999998</v>
      </c>
      <c r="H207" s="41">
        <v>21.91898093</v>
      </c>
      <c r="I207" s="41">
        <v>33.544784210000003</v>
      </c>
      <c r="J207" s="41">
        <v>11.20847</v>
      </c>
      <c r="K207" s="41">
        <v>14.93319</v>
      </c>
      <c r="L207" s="1"/>
      <c r="M207" s="41">
        <v>31.76333</v>
      </c>
      <c r="N207" s="41">
        <v>24.75883</v>
      </c>
      <c r="O207" s="41">
        <v>56.58</v>
      </c>
      <c r="P207" s="41">
        <v>63.61</v>
      </c>
      <c r="Q207" s="41">
        <v>19.932929999999999</v>
      </c>
      <c r="R207" s="41">
        <v>10.119999999999999</v>
      </c>
      <c r="S207" s="41">
        <v>19.932930070000001</v>
      </c>
      <c r="T207" s="41">
        <v>32.410592110000003</v>
      </c>
      <c r="U207" s="41">
        <v>11.533200000000001</v>
      </c>
      <c r="V207" s="41">
        <v>13.1661</v>
      </c>
      <c r="W207" s="41">
        <v>24.95206443</v>
      </c>
      <c r="X207" s="41">
        <v>30.585027060000002</v>
      </c>
      <c r="Y207" s="41">
        <v>24.249118589999998</v>
      </c>
      <c r="Z207" s="41">
        <v>26.200389300000001</v>
      </c>
      <c r="AA207" s="41">
        <v>24.77</v>
      </c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</row>
    <row r="208" spans="1:242" x14ac:dyDescent="0.25">
      <c r="A208" s="5">
        <v>1996</v>
      </c>
      <c r="B208" s="41">
        <v>5.87</v>
      </c>
      <c r="C208" s="41">
        <v>18.340309999999999</v>
      </c>
      <c r="D208" s="41">
        <v>12.58826</v>
      </c>
      <c r="E208" s="41">
        <v>18.44462</v>
      </c>
      <c r="F208" s="41">
        <v>26.014141970000001</v>
      </c>
      <c r="G208" s="41">
        <v>44.429664029999998</v>
      </c>
      <c r="H208" s="41">
        <v>24.636882620000002</v>
      </c>
      <c r="I208" s="41">
        <v>34.27106706</v>
      </c>
      <c r="J208" s="41">
        <v>18.430019999999999</v>
      </c>
      <c r="K208" s="41">
        <v>16.274570000000001</v>
      </c>
      <c r="L208" s="1"/>
      <c r="M208" s="41">
        <v>32.40155</v>
      </c>
      <c r="N208" s="41">
        <v>25.251169999999998</v>
      </c>
      <c r="O208" s="41">
        <v>55.67</v>
      </c>
      <c r="P208" s="41">
        <v>63.51</v>
      </c>
      <c r="Q208" s="41">
        <v>20.63166</v>
      </c>
      <c r="R208" s="41">
        <v>10.15</v>
      </c>
      <c r="S208" s="41">
        <v>20.631659639999999</v>
      </c>
      <c r="T208" s="41">
        <v>32.785188079999998</v>
      </c>
      <c r="U208" s="41">
        <v>12.72593</v>
      </c>
      <c r="V208" s="41">
        <v>13.35228</v>
      </c>
      <c r="W208" s="41">
        <v>27.7664264</v>
      </c>
      <c r="X208" s="41">
        <v>32.321563650000002</v>
      </c>
      <c r="Y208" s="41">
        <v>23.666326980000001</v>
      </c>
      <c r="Z208" s="41">
        <v>26.127223829999998</v>
      </c>
      <c r="AA208" s="41">
        <v>25.16</v>
      </c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</row>
    <row r="209" spans="1:242" x14ac:dyDescent="0.25">
      <c r="A209" s="5">
        <v>1997</v>
      </c>
      <c r="B209" s="41">
        <v>5.9</v>
      </c>
      <c r="C209" s="41">
        <v>17.614629999999998</v>
      </c>
      <c r="D209" s="41">
        <v>12.625640000000001</v>
      </c>
      <c r="E209" s="41">
        <v>18.427050000000001</v>
      </c>
      <c r="F209" s="41">
        <v>27.031846080000001</v>
      </c>
      <c r="G209" s="41">
        <v>45.190340329999998</v>
      </c>
      <c r="H209" s="41">
        <v>28.08893072</v>
      </c>
      <c r="I209" s="41">
        <v>36.622861469999997</v>
      </c>
      <c r="J209" s="41">
        <v>17.882809999999999</v>
      </c>
      <c r="K209" s="41">
        <v>15.98001</v>
      </c>
      <c r="L209" s="1"/>
      <c r="M209" s="41">
        <v>34.144840000000002</v>
      </c>
      <c r="N209" s="41">
        <v>27.002109999999998</v>
      </c>
      <c r="O209" s="41">
        <v>55.33</v>
      </c>
      <c r="P209" s="41">
        <v>64.099999999999994</v>
      </c>
      <c r="Q209" s="41">
        <v>21.04308</v>
      </c>
      <c r="R209" s="1"/>
      <c r="S209" s="41">
        <v>21.043083280000001</v>
      </c>
      <c r="T209" s="41">
        <v>33.477070240000003</v>
      </c>
      <c r="U209" s="41">
        <v>13.8566</v>
      </c>
      <c r="V209" s="41">
        <v>14.2629</v>
      </c>
      <c r="W209" s="41">
        <v>28.40991661</v>
      </c>
      <c r="X209" s="41">
        <v>33.328431539999997</v>
      </c>
      <c r="Y209" s="41">
        <v>23.320438549999999</v>
      </c>
      <c r="Z209" s="41">
        <v>25.484843649999998</v>
      </c>
      <c r="AA209" s="41">
        <v>25.56</v>
      </c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</row>
    <row r="210" spans="1:242" x14ac:dyDescent="0.25">
      <c r="A210" s="5">
        <v>1998</v>
      </c>
      <c r="B210" s="41">
        <v>5.91</v>
      </c>
      <c r="C210" s="41">
        <v>17.530370000000001</v>
      </c>
      <c r="D210" s="41">
        <v>12.566879999999999</v>
      </c>
      <c r="E210" s="41">
        <v>18.306660000000001</v>
      </c>
      <c r="F210" s="41">
        <v>27.42825255</v>
      </c>
      <c r="G210" s="41">
        <v>45.661870780000001</v>
      </c>
      <c r="H210" s="41">
        <v>27.937687189999998</v>
      </c>
      <c r="I210" s="41">
        <v>35.956557740000001</v>
      </c>
      <c r="J210" s="41">
        <v>18.105049999999999</v>
      </c>
      <c r="K210" s="41">
        <v>15.65217</v>
      </c>
      <c r="L210" s="1"/>
      <c r="M210" s="41">
        <v>34.582859999999997</v>
      </c>
      <c r="N210" s="41">
        <v>27.758199999999999</v>
      </c>
      <c r="O210" s="41">
        <v>54.28</v>
      </c>
      <c r="P210" s="41">
        <v>62.03</v>
      </c>
      <c r="Q210" s="41">
        <v>21.431699999999999</v>
      </c>
      <c r="R210" s="1"/>
      <c r="S210" s="41">
        <v>21.431701969999999</v>
      </c>
      <c r="T210" s="41">
        <v>33.819183010000003</v>
      </c>
      <c r="U210" s="41">
        <v>13.176439999999999</v>
      </c>
      <c r="V210" s="41">
        <v>14.90437</v>
      </c>
      <c r="W210" s="41">
        <v>27.650291419999999</v>
      </c>
      <c r="X210" s="41">
        <v>34.462114900000003</v>
      </c>
      <c r="Y210" s="41">
        <v>23.118726850000002</v>
      </c>
      <c r="Z210" s="41">
        <v>25.60829275</v>
      </c>
      <c r="AA210" s="41">
        <v>26.28</v>
      </c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</row>
    <row r="211" spans="1:242" x14ac:dyDescent="0.25">
      <c r="A211" s="5">
        <v>1999</v>
      </c>
      <c r="B211" s="1"/>
      <c r="C211" s="41">
        <v>17.700369999999999</v>
      </c>
      <c r="D211" s="41">
        <v>12.991860000000001</v>
      </c>
      <c r="E211" s="41">
        <v>18.20187</v>
      </c>
      <c r="F211" s="41">
        <v>27.6356231</v>
      </c>
      <c r="G211" s="41">
        <v>46.137264440000003</v>
      </c>
      <c r="H211" s="41"/>
      <c r="I211" s="41">
        <v>35.120440029999997</v>
      </c>
      <c r="J211" s="41">
        <v>18.30996</v>
      </c>
      <c r="K211" s="41">
        <v>15.53279</v>
      </c>
      <c r="L211" s="1"/>
      <c r="M211" s="41">
        <v>35.768729999999998</v>
      </c>
      <c r="N211" s="41">
        <v>28.942350000000001</v>
      </c>
      <c r="O211" s="41">
        <v>53.3</v>
      </c>
      <c r="P211" s="41">
        <v>60.16</v>
      </c>
      <c r="Q211" s="41">
        <v>34.260379999999998</v>
      </c>
      <c r="R211" s="41">
        <v>9.7899999999999991</v>
      </c>
      <c r="S211" s="1"/>
      <c r="T211" s="41">
        <v>38.274233029999998</v>
      </c>
      <c r="U211" s="41">
        <v>13.73729</v>
      </c>
      <c r="V211" s="41">
        <v>15.478809999999999</v>
      </c>
      <c r="W211" s="41">
        <v>28.627762839999999</v>
      </c>
      <c r="X211" s="41">
        <v>35.354495970000002</v>
      </c>
      <c r="Y211" s="41">
        <v>23.55013877</v>
      </c>
      <c r="Z211" s="41">
        <v>25.624600180000002</v>
      </c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</row>
    <row r="212" spans="1:242" x14ac:dyDescent="0.25">
      <c r="A212" s="5">
        <v>2000</v>
      </c>
      <c r="B212" s="1"/>
      <c r="C212" s="41">
        <v>17.434950000000001</v>
      </c>
      <c r="D212" s="41">
        <v>13.329639999999999</v>
      </c>
      <c r="E212" s="41">
        <v>17.878250000000001</v>
      </c>
      <c r="F212" s="41">
        <v>28.141900249999999</v>
      </c>
      <c r="G212" s="41">
        <v>46.388044229999998</v>
      </c>
      <c r="H212" s="41"/>
      <c r="I212" s="41">
        <v>36.658685820000002</v>
      </c>
      <c r="J212" s="41">
        <v>18.98836</v>
      </c>
      <c r="K212" s="41">
        <v>16.56775</v>
      </c>
      <c r="L212" s="41">
        <v>5.3098460000000003</v>
      </c>
      <c r="M212" s="41">
        <v>39.395659999999999</v>
      </c>
      <c r="N212" s="41">
        <v>30.395379999999999</v>
      </c>
      <c r="O212" s="41">
        <v>52.22</v>
      </c>
      <c r="P212" s="41">
        <v>60.69</v>
      </c>
      <c r="Q212" s="41">
        <v>35.532899999999998</v>
      </c>
      <c r="R212" s="1"/>
      <c r="S212" s="1"/>
      <c r="T212" s="41">
        <v>37.873911630000002</v>
      </c>
      <c r="U212" s="41">
        <v>14.14903</v>
      </c>
      <c r="V212" s="41">
        <v>15.2408</v>
      </c>
      <c r="W212" s="41"/>
      <c r="X212" s="41">
        <v>43.236254930000001</v>
      </c>
      <c r="Y212" s="41">
        <v>23.84666107</v>
      </c>
      <c r="Z212" s="41">
        <v>31.251989999999999</v>
      </c>
      <c r="AA212" s="41">
        <v>27.15</v>
      </c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</row>
    <row r="213" spans="1:242" x14ac:dyDescent="0.25">
      <c r="A213" s="5">
        <v>2001</v>
      </c>
      <c r="B213" s="1"/>
      <c r="C213" s="41">
        <v>15.35338</v>
      </c>
      <c r="D213" s="41">
        <v>13.15898</v>
      </c>
      <c r="E213" s="41">
        <v>17.945979999999999</v>
      </c>
      <c r="F213" s="1"/>
      <c r="G213" s="41">
        <v>63.701400100000001</v>
      </c>
      <c r="H213" s="41"/>
      <c r="I213" s="41">
        <v>37.595448419999997</v>
      </c>
      <c r="J213" s="41">
        <v>18.727519999999998</v>
      </c>
      <c r="K213" s="41">
        <v>15.541880000000001</v>
      </c>
      <c r="L213" s="41">
        <v>5.5365719999999996</v>
      </c>
      <c r="M213" s="41">
        <v>41.571510000000004</v>
      </c>
      <c r="N213" s="41">
        <v>30.627520000000001</v>
      </c>
      <c r="O213" s="41">
        <v>53.46</v>
      </c>
      <c r="P213" s="41">
        <v>62.63</v>
      </c>
      <c r="Q213" s="41">
        <v>34.778860000000002</v>
      </c>
      <c r="R213" s="1"/>
      <c r="S213" s="1"/>
      <c r="T213" s="41">
        <v>38.875385110000003</v>
      </c>
      <c r="U213" s="41">
        <v>14.5823</v>
      </c>
      <c r="V213" s="41">
        <v>15.38383</v>
      </c>
      <c r="W213" s="41"/>
      <c r="X213" s="41">
        <v>44.70781272</v>
      </c>
      <c r="Y213" s="41">
        <v>26.24772849</v>
      </c>
      <c r="Z213" s="41">
        <v>28.733250000000002</v>
      </c>
      <c r="AA213" s="41">
        <v>27.38</v>
      </c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</row>
    <row r="214" spans="1:242" x14ac:dyDescent="0.25">
      <c r="A214" s="5">
        <v>2002</v>
      </c>
      <c r="B214" s="1"/>
      <c r="C214" s="41">
        <v>15.33675</v>
      </c>
      <c r="D214" s="41">
        <v>13.65502</v>
      </c>
      <c r="E214" s="41">
        <v>18.112469999999998</v>
      </c>
      <c r="F214" s="1"/>
      <c r="G214" s="41">
        <v>61.943955369999998</v>
      </c>
      <c r="H214" s="41"/>
      <c r="I214" s="41">
        <v>38.037716539999998</v>
      </c>
      <c r="J214" s="41">
        <v>18.88327</v>
      </c>
      <c r="K214" s="41">
        <v>15.44022</v>
      </c>
      <c r="L214" s="41">
        <v>5.8175429999999997</v>
      </c>
      <c r="M214" s="41">
        <v>42.811019999999999</v>
      </c>
      <c r="N214" s="41">
        <v>31.460560000000001</v>
      </c>
      <c r="O214" s="41">
        <v>53.13</v>
      </c>
      <c r="P214" s="41">
        <v>62.36</v>
      </c>
      <c r="Q214" s="41">
        <v>35.21725</v>
      </c>
      <c r="R214" s="1"/>
      <c r="S214" s="41"/>
      <c r="T214" s="41">
        <v>31.37065905</v>
      </c>
      <c r="U214" s="41">
        <v>14.789440000000001</v>
      </c>
      <c r="V214" s="41">
        <v>15.54622</v>
      </c>
      <c r="W214" s="41"/>
      <c r="X214" s="41">
        <v>44.799696740000002</v>
      </c>
      <c r="Y214" s="41">
        <v>26.099335490000001</v>
      </c>
      <c r="Z214" s="41">
        <v>28.97972</v>
      </c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</row>
    <row r="215" spans="1:242" x14ac:dyDescent="0.25">
      <c r="A215" s="5">
        <v>2003</v>
      </c>
      <c r="B215" s="1"/>
      <c r="C215" s="41">
        <v>15.321759999999999</v>
      </c>
      <c r="D215" s="41">
        <v>13.801080000000001</v>
      </c>
      <c r="E215" s="41">
        <v>18.300689999999999</v>
      </c>
      <c r="F215" s="1"/>
      <c r="G215" s="41">
        <v>62.393265409999998</v>
      </c>
      <c r="H215" s="41"/>
      <c r="I215" s="41">
        <v>38.33112474</v>
      </c>
      <c r="J215" s="41">
        <v>19.219249999999999</v>
      </c>
      <c r="K215" s="41">
        <v>15.26924</v>
      </c>
      <c r="L215" s="41">
        <v>5.378323</v>
      </c>
      <c r="M215" s="41">
        <v>42.284619999999997</v>
      </c>
      <c r="N215" s="41">
        <v>30.935140000000001</v>
      </c>
      <c r="O215" s="41">
        <v>52.9</v>
      </c>
      <c r="P215" s="41">
        <v>62.85</v>
      </c>
      <c r="Q215" s="41">
        <v>35.671199999999999</v>
      </c>
      <c r="R215" s="41">
        <v>10.81433</v>
      </c>
      <c r="S215" s="41"/>
      <c r="T215" s="41">
        <v>31.675672859999999</v>
      </c>
      <c r="U215" s="41">
        <v>13.899290000000001</v>
      </c>
      <c r="V215" s="41">
        <v>15.83367</v>
      </c>
      <c r="W215" s="41"/>
      <c r="X215" s="41">
        <v>44.672098750000004</v>
      </c>
      <c r="Y215" s="41">
        <v>26.131068930000001</v>
      </c>
      <c r="Z215" s="41">
        <v>29.115819999999999</v>
      </c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</row>
    <row r="216" spans="1:242" x14ac:dyDescent="0.25">
      <c r="A216" s="5">
        <v>2004</v>
      </c>
      <c r="B216" s="1"/>
      <c r="C216" s="41">
        <v>14.319699999999999</v>
      </c>
      <c r="D216" s="41">
        <v>13.49381</v>
      </c>
      <c r="E216" s="41">
        <v>18.431290000000001</v>
      </c>
      <c r="F216" s="1"/>
      <c r="G216" s="41">
        <v>64.501384470000005</v>
      </c>
      <c r="H216" s="41"/>
      <c r="I216" s="41">
        <v>38.561621440000003</v>
      </c>
      <c r="J216" s="41">
        <v>20.141100000000002</v>
      </c>
      <c r="K216" s="41">
        <v>15.47504</v>
      </c>
      <c r="L216" s="41">
        <v>5.8458730000000001</v>
      </c>
      <c r="M216" s="41">
        <v>42.490319999999997</v>
      </c>
      <c r="N216" s="41">
        <v>32.420090000000002</v>
      </c>
      <c r="O216" s="1"/>
      <c r="P216" s="1"/>
      <c r="Q216" s="41">
        <v>35.15766</v>
      </c>
      <c r="R216" s="41">
        <v>10.73559</v>
      </c>
      <c r="S216" s="41"/>
      <c r="T216" s="41">
        <v>31.320758720000001</v>
      </c>
      <c r="U216" s="41">
        <v>13.452</v>
      </c>
      <c r="V216" s="41">
        <v>15.05039</v>
      </c>
      <c r="W216" s="41"/>
      <c r="X216" s="41">
        <v>44.672109540000001</v>
      </c>
      <c r="Y216" s="41">
        <v>25.754866490000001</v>
      </c>
      <c r="Z216" s="41">
        <v>29.187709999999999</v>
      </c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</row>
    <row r="217" spans="1:242" x14ac:dyDescent="0.25">
      <c r="A217" s="5">
        <v>2005</v>
      </c>
      <c r="B217" s="1"/>
      <c r="C217" s="41">
        <v>15.29928</v>
      </c>
      <c r="D217" s="41">
        <v>12.953950000000001</v>
      </c>
      <c r="E217" s="41">
        <v>19.040900000000001</v>
      </c>
      <c r="F217" s="1"/>
      <c r="G217" s="41">
        <v>62.97654335</v>
      </c>
      <c r="H217" s="41"/>
      <c r="I217" s="41">
        <v>39.051500089999998</v>
      </c>
      <c r="J217" s="41">
        <v>20.334199999999999</v>
      </c>
      <c r="K217" s="41">
        <v>15.78993</v>
      </c>
      <c r="L217" s="41">
        <v>5.834117</v>
      </c>
      <c r="M217" s="41">
        <v>18.86326</v>
      </c>
      <c r="N217" s="41">
        <v>32.179389999999998</v>
      </c>
      <c r="O217" s="41">
        <v>51.47</v>
      </c>
      <c r="P217" s="41">
        <v>61.4</v>
      </c>
      <c r="Q217" s="41">
        <v>35.240580000000001</v>
      </c>
      <c r="R217" s="41">
        <v>10.66757</v>
      </c>
      <c r="S217" s="41"/>
      <c r="T217" s="41">
        <v>31.08347844</v>
      </c>
      <c r="U217" s="41">
        <v>13.677809999999999</v>
      </c>
      <c r="V217" s="41">
        <v>15.642300000000001</v>
      </c>
      <c r="W217" s="41"/>
      <c r="X217" s="41">
        <v>44.88387281</v>
      </c>
      <c r="Y217" s="41">
        <v>21.773530000000001</v>
      </c>
      <c r="Z217" s="41">
        <v>29.265519999999999</v>
      </c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</row>
    <row r="218" spans="1:242" x14ac:dyDescent="0.25">
      <c r="A218" s="5">
        <v>2006</v>
      </c>
      <c r="B218" s="1"/>
      <c r="C218" s="41">
        <v>15.26397</v>
      </c>
      <c r="D218" s="41">
        <v>14.080310000000001</v>
      </c>
      <c r="E218" s="41">
        <v>19.314170000000001</v>
      </c>
      <c r="F218" s="1"/>
      <c r="G218" s="41">
        <v>63.731718970000003</v>
      </c>
      <c r="H218" s="41"/>
      <c r="I218" s="41">
        <v>39.888164029999999</v>
      </c>
      <c r="J218" s="41">
        <v>20.842020000000002</v>
      </c>
      <c r="K218" s="41">
        <v>16.373930000000001</v>
      </c>
      <c r="L218" s="41">
        <v>6.0493399999999999</v>
      </c>
      <c r="M218" s="41">
        <v>19.543089999999999</v>
      </c>
      <c r="N218" s="41">
        <v>31.824300000000001</v>
      </c>
      <c r="O218" s="1"/>
      <c r="P218" s="1"/>
      <c r="Q218" s="41">
        <v>33.550649999999997</v>
      </c>
      <c r="R218" s="1"/>
      <c r="S218" s="41"/>
      <c r="T218" s="41">
        <v>31.2929216</v>
      </c>
      <c r="U218" s="41">
        <v>14.327540000000001</v>
      </c>
      <c r="V218" s="41">
        <v>16.154440000000001</v>
      </c>
      <c r="W218" s="41"/>
      <c r="X218" s="41">
        <v>45.642850099999997</v>
      </c>
      <c r="Y218" s="41">
        <v>22.150919999999999</v>
      </c>
      <c r="Z218" s="41">
        <v>29.251560000000001</v>
      </c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</row>
    <row r="219" spans="1:242" x14ac:dyDescent="0.25">
      <c r="A219" s="5">
        <v>2007</v>
      </c>
      <c r="B219" s="1"/>
      <c r="C219" s="41">
        <v>15.274889999999999</v>
      </c>
      <c r="D219" s="41">
        <v>13.688420000000001</v>
      </c>
      <c r="E219" s="1"/>
      <c r="F219" s="1"/>
      <c r="G219" s="41">
        <v>63.078294730000003</v>
      </c>
      <c r="H219" s="41"/>
      <c r="I219" s="41">
        <v>40.554336470000003</v>
      </c>
      <c r="J219" s="41">
        <v>21.449120000000001</v>
      </c>
      <c r="K219" s="41">
        <v>16.687799999999999</v>
      </c>
      <c r="L219" s="41">
        <v>5.6721599999999999</v>
      </c>
      <c r="M219" s="41">
        <v>19.957149999999999</v>
      </c>
      <c r="N219" s="41">
        <v>31.356169999999999</v>
      </c>
      <c r="O219" s="1"/>
      <c r="P219" s="1"/>
      <c r="Q219" s="41">
        <v>34.10098</v>
      </c>
      <c r="R219" s="1"/>
      <c r="S219" s="41"/>
      <c r="T219" s="41">
        <v>32.40137644</v>
      </c>
      <c r="U219" s="41">
        <v>14.99189</v>
      </c>
      <c r="V219" s="41">
        <v>16.846299999999999</v>
      </c>
      <c r="W219" s="41"/>
      <c r="X219" s="41">
        <v>47.168297440000003</v>
      </c>
      <c r="Y219" s="41">
        <v>21.593109999999999</v>
      </c>
      <c r="Z219" s="41">
        <v>29.189489999999999</v>
      </c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</row>
    <row r="220" spans="1:242" x14ac:dyDescent="0.25">
      <c r="A220" s="5">
        <v>2008</v>
      </c>
      <c r="B220" s="1"/>
      <c r="C220" s="41">
        <v>15.504020000000001</v>
      </c>
      <c r="D220" s="41">
        <v>13.40879</v>
      </c>
      <c r="E220" s="1"/>
      <c r="F220" s="1"/>
      <c r="G220" s="41">
        <v>62.276696770000001</v>
      </c>
      <c r="H220" s="41"/>
      <c r="I220" s="41">
        <v>41.546644489999998</v>
      </c>
      <c r="J220" s="41">
        <v>21.592580000000002</v>
      </c>
      <c r="K220" s="41">
        <v>16.808499999999999</v>
      </c>
      <c r="L220" s="41">
        <v>5.6571629999999997</v>
      </c>
      <c r="M220" s="41">
        <v>18.23638</v>
      </c>
      <c r="N220" s="41">
        <v>31.667570000000001</v>
      </c>
      <c r="O220" s="41">
        <v>51.43</v>
      </c>
      <c r="P220" s="41">
        <v>60.44</v>
      </c>
      <c r="Q220" s="41">
        <v>34.140279999999997</v>
      </c>
      <c r="R220" s="1"/>
      <c r="S220" s="41"/>
      <c r="T220" s="41">
        <v>33.123856330000002</v>
      </c>
      <c r="U220" s="41">
        <v>15.644920000000001</v>
      </c>
      <c r="V220" s="41">
        <v>15.96636</v>
      </c>
      <c r="W220" s="41"/>
      <c r="X220" s="41">
        <v>48.028547150000001</v>
      </c>
      <c r="Y220" s="41">
        <v>22.504270000000002</v>
      </c>
      <c r="Z220" s="41">
        <v>28.213819999999998</v>
      </c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</row>
    <row r="221" spans="1:242" x14ac:dyDescent="0.25">
      <c r="A221" s="5">
        <v>2009</v>
      </c>
      <c r="B221" s="1"/>
      <c r="C221" s="41">
        <v>15.52017</v>
      </c>
      <c r="D221" s="41">
        <v>13.181419999999999</v>
      </c>
      <c r="E221" s="1"/>
      <c r="F221" s="1"/>
      <c r="G221" s="41">
        <v>59.339152480000003</v>
      </c>
      <c r="H221" s="41"/>
      <c r="I221" s="41">
        <v>40.608843120000003</v>
      </c>
      <c r="J221" s="41">
        <v>21.46724</v>
      </c>
      <c r="K221" s="41">
        <v>16.676279999999998</v>
      </c>
      <c r="L221" s="41">
        <v>6.1370509999999996</v>
      </c>
      <c r="M221" s="41">
        <v>14.617660000000001</v>
      </c>
      <c r="N221" s="41">
        <v>32.126150000000003</v>
      </c>
      <c r="O221" s="1"/>
      <c r="P221" s="1"/>
      <c r="Q221" s="41">
        <v>34.049570000000003</v>
      </c>
      <c r="R221" s="1"/>
      <c r="S221" s="41"/>
      <c r="T221" s="41">
        <v>32.90122452</v>
      </c>
      <c r="U221" s="41">
        <v>14.982150000000001</v>
      </c>
      <c r="V221" s="41">
        <v>15.74432</v>
      </c>
      <c r="W221" s="41"/>
      <c r="X221" s="41">
        <v>47.874894070000003</v>
      </c>
      <c r="Y221" s="41">
        <v>22.601980000000001</v>
      </c>
      <c r="Z221" s="41">
        <v>28.058879999999998</v>
      </c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</row>
    <row r="222" spans="1:242" x14ac:dyDescent="0.25">
      <c r="A222" s="5">
        <v>2010</v>
      </c>
      <c r="B222" s="1"/>
      <c r="C222" s="41">
        <v>15.515470000000001</v>
      </c>
      <c r="D222" s="41">
        <v>13.263030000000001</v>
      </c>
      <c r="E222" s="1"/>
      <c r="F222" s="1"/>
      <c r="G222" s="41">
        <v>57.458025040000003</v>
      </c>
      <c r="H222" s="41"/>
      <c r="I222" s="41">
        <v>40.655119499999998</v>
      </c>
      <c r="J222" s="41">
        <v>20.920100000000001</v>
      </c>
      <c r="K222" s="41">
        <v>16.646930000000001</v>
      </c>
      <c r="L222" s="41">
        <v>5.6560689999999996</v>
      </c>
      <c r="M222" s="41">
        <v>9.7299489999999995</v>
      </c>
      <c r="N222" s="41">
        <v>31.60576</v>
      </c>
      <c r="O222" s="1"/>
      <c r="P222" s="1"/>
      <c r="Q222" s="41">
        <v>33.551670000000001</v>
      </c>
      <c r="R222" s="1"/>
      <c r="S222" s="41"/>
      <c r="T222" s="41">
        <v>33.477568759999997</v>
      </c>
      <c r="U222" s="41">
        <v>14.082940000000001</v>
      </c>
      <c r="V222" s="41">
        <v>15.76709</v>
      </c>
      <c r="W222" s="41"/>
      <c r="X222" s="41">
        <v>47.93862833</v>
      </c>
      <c r="Y222" s="41">
        <v>22.099959999999999</v>
      </c>
      <c r="Z222" s="41">
        <v>27.791029999999999</v>
      </c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</row>
    <row r="223" spans="1:242" x14ac:dyDescent="0.25">
      <c r="A223" s="5">
        <v>2011</v>
      </c>
      <c r="B223" s="1"/>
      <c r="C223" s="41">
        <v>15.333489999999999</v>
      </c>
      <c r="D223" s="41">
        <v>13.21701</v>
      </c>
      <c r="E223" s="1"/>
      <c r="F223" s="1"/>
      <c r="G223" s="41">
        <v>43.198327540000001</v>
      </c>
      <c r="H223" s="41"/>
      <c r="I223" s="41">
        <v>41.093814440000003</v>
      </c>
      <c r="J223" s="41">
        <v>20.95514</v>
      </c>
      <c r="K223" s="41">
        <v>17.210139999999999</v>
      </c>
      <c r="L223" s="41">
        <v>5.9165020000000004</v>
      </c>
      <c r="M223" s="41">
        <v>11.98743</v>
      </c>
      <c r="N223" s="41">
        <v>30.60331</v>
      </c>
      <c r="O223" s="1"/>
      <c r="P223" s="1"/>
      <c r="Q223" s="41">
        <v>33.10595</v>
      </c>
      <c r="R223" s="1"/>
      <c r="S223" s="41"/>
      <c r="T223" s="41">
        <v>33.743022869999997</v>
      </c>
      <c r="U223" s="41">
        <v>14.20331</v>
      </c>
      <c r="V223" s="41">
        <v>15.177949999999999</v>
      </c>
      <c r="W223" s="41"/>
      <c r="X223" s="41">
        <v>49.175954099999998</v>
      </c>
      <c r="Y223" s="41">
        <v>21.999880000000001</v>
      </c>
      <c r="Z223" s="41">
        <v>27.266120000000001</v>
      </c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</row>
    <row r="224" spans="1:242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</row>
    <row r="225" spans="2:242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</row>
    <row r="226" spans="2:242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</row>
    <row r="227" spans="2:242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</row>
    <row r="228" spans="2:242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</row>
    <row r="229" spans="2:242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</row>
    <row r="230" spans="2:242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</row>
    <row r="231" spans="2:242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</row>
    <row r="232" spans="2:242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</row>
    <row r="233" spans="2:242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</row>
    <row r="234" spans="2:242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</row>
    <row r="235" spans="2:242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</row>
    <row r="236" spans="2:242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</row>
    <row r="237" spans="2:242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</row>
    <row r="238" spans="2:242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</row>
    <row r="239" spans="2:242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</row>
    <row r="240" spans="2:242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</row>
    <row r="241" spans="2:242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</row>
    <row r="242" spans="2:242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</row>
    <row r="243" spans="2:242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</row>
    <row r="244" spans="2:242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</row>
    <row r="245" spans="2:242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</row>
    <row r="246" spans="2:242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</row>
    <row r="247" spans="2:242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</row>
    <row r="248" spans="2:242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</row>
    <row r="249" spans="2:242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</row>
    <row r="250" spans="2:242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</row>
    <row r="251" spans="2:242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</row>
    <row r="252" spans="2:242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</row>
    <row r="253" spans="2:242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</row>
    <row r="254" spans="2:242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</row>
    <row r="255" spans="2:242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</row>
    <row r="256" spans="2:242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</row>
    <row r="257" spans="2:242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</row>
    <row r="258" spans="2:242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</row>
    <row r="259" spans="2:242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</row>
    <row r="260" spans="2:242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</row>
    <row r="261" spans="2:242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</row>
    <row r="262" spans="2:242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</row>
    <row r="263" spans="2:242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</row>
    <row r="264" spans="2:242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</row>
    <row r="265" spans="2:242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</row>
    <row r="266" spans="2:242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</row>
    <row r="267" spans="2:242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</row>
    <row r="268" spans="2:242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</row>
    <row r="269" spans="2:242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</row>
    <row r="270" spans="2:242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</row>
    <row r="271" spans="2:242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</row>
    <row r="272" spans="2:242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</row>
    <row r="273" spans="2:242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</row>
    <row r="274" spans="2:242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</row>
    <row r="275" spans="2:242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</row>
    <row r="276" spans="2:242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</row>
    <row r="277" spans="2:242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</row>
    <row r="278" spans="2:242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</row>
    <row r="279" spans="2:242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</row>
    <row r="280" spans="2:242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</row>
    <row r="281" spans="2:242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</row>
    <row r="282" spans="2:242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</row>
    <row r="283" spans="2:242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</row>
    <row r="284" spans="2:242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</row>
    <row r="285" spans="2:242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</row>
    <row r="286" spans="2:242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</row>
    <row r="287" spans="2:242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</row>
    <row r="288" spans="2:242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</row>
    <row r="289" spans="2:242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</row>
    <row r="290" spans="2:242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</row>
    <row r="291" spans="2:242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</row>
    <row r="292" spans="2:242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</row>
    <row r="293" spans="2:242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</row>
    <row r="294" spans="2:242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</row>
    <row r="295" spans="2:242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</row>
    <row r="296" spans="2:242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</row>
    <row r="297" spans="2:242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</row>
    <row r="298" spans="2:242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</row>
    <row r="299" spans="2:242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</row>
    <row r="300" spans="2:242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</row>
    <row r="301" spans="2:242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</row>
    <row r="302" spans="2:242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</row>
    <row r="303" spans="2:242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</row>
    <row r="304" spans="2:242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</row>
    <row r="305" spans="2:242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</row>
    <row r="306" spans="2:242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</row>
    <row r="307" spans="2:242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</row>
    <row r="308" spans="2:242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</row>
    <row r="309" spans="2:242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</row>
    <row r="310" spans="2:242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</row>
    <row r="311" spans="2:242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</row>
    <row r="312" spans="2:242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</row>
    <row r="313" spans="2:242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</row>
    <row r="314" spans="2:242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</row>
    <row r="315" spans="2:242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</row>
    <row r="316" spans="2:242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</row>
    <row r="317" spans="2:242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</row>
    <row r="318" spans="2:242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</row>
    <row r="319" spans="2:242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</row>
    <row r="320" spans="2:242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</row>
    <row r="321" spans="2:242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</row>
    <row r="322" spans="2:242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</row>
    <row r="323" spans="2:242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</row>
    <row r="324" spans="2:242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</row>
    <row r="325" spans="2:242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</row>
    <row r="326" spans="2:242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</row>
    <row r="327" spans="2:242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</row>
    <row r="328" spans="2:242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</row>
    <row r="329" spans="2:242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</row>
    <row r="330" spans="2:242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</row>
    <row r="331" spans="2:242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</row>
    <row r="332" spans="2:242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</row>
    <row r="333" spans="2:242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</row>
    <row r="334" spans="2:242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</row>
    <row r="335" spans="2:242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</row>
    <row r="336" spans="2:242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</row>
    <row r="337" spans="2:242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</row>
    <row r="338" spans="2:242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</row>
    <row r="339" spans="2:242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</row>
    <row r="340" spans="2:242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</row>
    <row r="341" spans="2:242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</row>
    <row r="342" spans="2:242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</row>
    <row r="343" spans="2:242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</row>
    <row r="344" spans="2:242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</row>
    <row r="345" spans="2:242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</row>
    <row r="346" spans="2:242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</row>
    <row r="347" spans="2:242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</row>
    <row r="348" spans="2:242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</row>
    <row r="349" spans="2:242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</row>
    <row r="350" spans="2:242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</row>
    <row r="351" spans="2:242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</row>
    <row r="352" spans="2:242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</row>
    <row r="353" spans="2:242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</row>
    <row r="354" spans="2:242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</row>
    <row r="355" spans="2:242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</row>
    <row r="356" spans="2:242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</row>
    <row r="357" spans="2:242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</row>
    <row r="358" spans="2:242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</row>
    <row r="359" spans="2:242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</row>
    <row r="360" spans="2:242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</row>
    <row r="361" spans="2:242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</row>
    <row r="362" spans="2:242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</row>
    <row r="363" spans="2:242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</row>
    <row r="364" spans="2:242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</row>
    <row r="365" spans="2:242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</row>
    <row r="366" spans="2:242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</row>
    <row r="367" spans="2:242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</row>
    <row r="368" spans="2:242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</row>
    <row r="369" spans="2:242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</row>
    <row r="370" spans="2:242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</row>
    <row r="371" spans="2:242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</row>
    <row r="372" spans="2:242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</row>
    <row r="373" spans="2:242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</row>
    <row r="374" spans="2:242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</row>
    <row r="375" spans="2:242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</row>
    <row r="376" spans="2:242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</row>
    <row r="377" spans="2:242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</row>
    <row r="378" spans="2:242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</row>
    <row r="379" spans="2:242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</row>
    <row r="380" spans="2:242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</row>
    <row r="381" spans="2:242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</row>
    <row r="382" spans="2:242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</row>
    <row r="383" spans="2:242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</row>
    <row r="384" spans="2:242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</row>
    <row r="385" spans="2:242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</row>
    <row r="386" spans="2:242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</row>
    <row r="387" spans="2:242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</row>
    <row r="388" spans="2:242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</row>
    <row r="389" spans="2:242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</row>
    <row r="390" spans="2:242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</row>
    <row r="391" spans="2:242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</row>
    <row r="392" spans="2:242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</row>
    <row r="393" spans="2:242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</row>
    <row r="394" spans="2:242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</row>
    <row r="395" spans="2:242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</row>
    <row r="396" spans="2:242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</row>
    <row r="397" spans="2:242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</row>
    <row r="398" spans="2:242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</row>
    <row r="399" spans="2:242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</row>
    <row r="400" spans="2:242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</row>
    <row r="401" spans="2:242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</row>
    <row r="402" spans="2:242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</row>
    <row r="403" spans="2:242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</row>
    <row r="404" spans="2:242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</row>
    <row r="405" spans="2:242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</row>
    <row r="406" spans="2:242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</row>
    <row r="407" spans="2:242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</row>
    <row r="408" spans="2:242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</row>
    <row r="409" spans="2:242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</row>
    <row r="410" spans="2:242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</row>
    <row r="411" spans="2:242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</row>
    <row r="412" spans="2:242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</row>
    <row r="413" spans="2:242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</row>
    <row r="414" spans="2:242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</row>
    <row r="415" spans="2:242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</row>
    <row r="416" spans="2:242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</row>
    <row r="417" spans="2:242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</row>
    <row r="418" spans="2:242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</row>
    <row r="419" spans="2:242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</row>
    <row r="420" spans="2:242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</row>
    <row r="421" spans="2:242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</row>
    <row r="422" spans="2:242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</row>
    <row r="423" spans="2:242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</row>
    <row r="424" spans="2:242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</row>
    <row r="425" spans="2:242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</row>
    <row r="426" spans="2:242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</row>
    <row r="427" spans="2:242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</row>
    <row r="428" spans="2:242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</row>
    <row r="429" spans="2:242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</row>
    <row r="430" spans="2:242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</row>
    <row r="431" spans="2:242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</row>
    <row r="432" spans="2:242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</row>
    <row r="433" spans="2:242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</row>
    <row r="434" spans="2:242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</row>
    <row r="435" spans="2:242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</row>
    <row r="436" spans="2:242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</row>
    <row r="437" spans="2:242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</row>
    <row r="438" spans="2:242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</row>
    <row r="439" spans="2:242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</row>
    <row r="440" spans="2:242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</row>
    <row r="441" spans="2:242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</row>
    <row r="442" spans="2:242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</row>
    <row r="443" spans="2:242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</row>
    <row r="444" spans="2:242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</row>
    <row r="445" spans="2:242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</row>
    <row r="446" spans="2:242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</row>
    <row r="447" spans="2:242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</row>
    <row r="448" spans="2:242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</row>
    <row r="449" spans="2:242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</row>
    <row r="450" spans="2:242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</row>
    <row r="451" spans="2:242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</row>
    <row r="452" spans="2:242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</row>
    <row r="453" spans="2:242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</row>
    <row r="454" spans="2:242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</row>
    <row r="455" spans="2:242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</row>
    <row r="456" spans="2:242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</row>
    <row r="457" spans="2:242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</row>
    <row r="458" spans="2:242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</row>
    <row r="459" spans="2:242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</row>
    <row r="460" spans="2:242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</row>
    <row r="461" spans="2:242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</row>
    <row r="462" spans="2:242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</row>
    <row r="463" spans="2:242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</row>
    <row r="464" spans="2:242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</row>
    <row r="465" spans="2:242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</row>
    <row r="466" spans="2:242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</row>
    <row r="467" spans="2:242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</row>
    <row r="468" spans="2:242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</row>
    <row r="469" spans="2:242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</row>
    <row r="470" spans="2:242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</row>
    <row r="471" spans="2:242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</row>
    <row r="472" spans="2:242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</row>
    <row r="473" spans="2:242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</row>
    <row r="474" spans="2:242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</row>
    <row r="475" spans="2:242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</row>
    <row r="476" spans="2:242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</row>
    <row r="477" spans="2:242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</row>
    <row r="478" spans="2:242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</row>
    <row r="479" spans="2:242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</row>
    <row r="480" spans="2:242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</row>
    <row r="481" spans="2:242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</row>
    <row r="482" spans="2:242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</row>
    <row r="483" spans="2:242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</row>
    <row r="484" spans="2:242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</row>
    <row r="485" spans="2:242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</row>
    <row r="486" spans="2:242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</row>
    <row r="487" spans="2:242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</row>
    <row r="488" spans="2:242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</row>
    <row r="489" spans="2:242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</row>
    <row r="490" spans="2:242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</row>
    <row r="491" spans="2:242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</row>
    <row r="492" spans="2:242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</row>
    <row r="493" spans="2:242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</row>
    <row r="494" spans="2:242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</row>
    <row r="495" spans="2:242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</row>
    <row r="496" spans="2:242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</row>
    <row r="497" spans="2:242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</row>
    <row r="498" spans="2:242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</row>
    <row r="499" spans="2:242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</row>
    <row r="500" spans="2:242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</row>
    <row r="501" spans="2:242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</row>
    <row r="502" spans="2:242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</row>
    <row r="503" spans="2:242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</row>
    <row r="504" spans="2:242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</row>
    <row r="505" spans="2:242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</row>
    <row r="506" spans="2:242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</row>
    <row r="507" spans="2:242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</row>
    <row r="508" spans="2:242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</row>
    <row r="509" spans="2:242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</row>
    <row r="510" spans="2:242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</row>
    <row r="511" spans="2:242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</row>
    <row r="512" spans="2:242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</row>
    <row r="513" spans="2:242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</row>
    <row r="514" spans="2:242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</row>
    <row r="515" spans="2:242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</row>
    <row r="516" spans="2:242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</row>
    <row r="517" spans="2:242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</row>
    <row r="518" spans="2:242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</row>
    <row r="519" spans="2:242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</row>
    <row r="520" spans="2:242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</row>
    <row r="521" spans="2:242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</row>
    <row r="522" spans="2:242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</row>
    <row r="523" spans="2:242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</row>
    <row r="524" spans="2:242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</row>
    <row r="525" spans="2:242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0"/>
  <sheetViews>
    <sheetView workbookViewId="0">
      <pane ySplit="1" topLeftCell="A2" activePane="bottomLeft" state="frozen"/>
      <selection pane="bottomLeft" activeCell="A96" sqref="A96:A113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7" bestFit="1" customWidth="1"/>
    <col min="4" max="4" width="40.7109375" bestFit="1" customWidth="1"/>
    <col min="5" max="5" width="29" bestFit="1" customWidth="1"/>
    <col min="6" max="6" width="22.7109375" bestFit="1" customWidth="1"/>
    <col min="7" max="7" width="21.5703125" bestFit="1" customWidth="1"/>
  </cols>
  <sheetData>
    <row r="1" spans="1:7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7" x14ac:dyDescent="0.25">
      <c r="A2" s="67" t="s">
        <v>139</v>
      </c>
      <c r="B2" s="67"/>
      <c r="C2" s="67"/>
      <c r="D2" s="67"/>
      <c r="E2" s="67"/>
      <c r="F2" s="67"/>
      <c r="G2" s="67"/>
    </row>
    <row r="3" spans="1:7" x14ac:dyDescent="0.25">
      <c r="A3" s="5">
        <v>1881</v>
      </c>
      <c r="F3" s="1">
        <v>26.3</v>
      </c>
    </row>
    <row r="4" spans="1:7" x14ac:dyDescent="0.25">
      <c r="A4" s="5">
        <v>1882</v>
      </c>
      <c r="F4" s="1"/>
    </row>
    <row r="5" spans="1:7" x14ac:dyDescent="0.25">
      <c r="A5" s="5">
        <v>1883</v>
      </c>
      <c r="F5" s="1"/>
    </row>
    <row r="6" spans="1:7" x14ac:dyDescent="0.25">
      <c r="A6" s="5">
        <v>1884</v>
      </c>
      <c r="F6" s="1"/>
    </row>
    <row r="7" spans="1:7" x14ac:dyDescent="0.25">
      <c r="A7" s="5">
        <v>1885</v>
      </c>
      <c r="F7" s="1"/>
    </row>
    <row r="8" spans="1:7" x14ac:dyDescent="0.25">
      <c r="A8" s="5">
        <v>1886</v>
      </c>
      <c r="F8" s="1"/>
    </row>
    <row r="9" spans="1:7" x14ac:dyDescent="0.25">
      <c r="A9" s="5">
        <v>1887</v>
      </c>
      <c r="F9" s="1"/>
    </row>
    <row r="10" spans="1:7" x14ac:dyDescent="0.25">
      <c r="A10" s="5">
        <v>1888</v>
      </c>
      <c r="F10" s="1"/>
    </row>
    <row r="11" spans="1:7" x14ac:dyDescent="0.25">
      <c r="A11" s="5">
        <v>1889</v>
      </c>
      <c r="F11" s="1"/>
    </row>
    <row r="12" spans="1:7" x14ac:dyDescent="0.25">
      <c r="A12" s="5">
        <v>1890</v>
      </c>
      <c r="F12" s="1"/>
    </row>
    <row r="13" spans="1:7" x14ac:dyDescent="0.25">
      <c r="A13" s="5">
        <v>1891</v>
      </c>
      <c r="F13" s="1">
        <v>25.4</v>
      </c>
    </row>
    <row r="14" spans="1:7" x14ac:dyDescent="0.25">
      <c r="A14" s="5">
        <v>1892</v>
      </c>
      <c r="F14" s="1"/>
    </row>
    <row r="15" spans="1:7" x14ac:dyDescent="0.25">
      <c r="A15" s="5">
        <v>1893</v>
      </c>
      <c r="F15" s="1"/>
    </row>
    <row r="16" spans="1:7" x14ac:dyDescent="0.25">
      <c r="A16" s="5">
        <v>1894</v>
      </c>
      <c r="F16" s="1"/>
    </row>
    <row r="17" spans="1:6" x14ac:dyDescent="0.25">
      <c r="A17" s="5">
        <v>1895</v>
      </c>
      <c r="F17" s="1"/>
    </row>
    <row r="18" spans="1:6" x14ac:dyDescent="0.25">
      <c r="A18" s="5">
        <v>1896</v>
      </c>
      <c r="F18" s="1"/>
    </row>
    <row r="19" spans="1:6" x14ac:dyDescent="0.25">
      <c r="A19" s="5">
        <v>1897</v>
      </c>
      <c r="F19" s="1"/>
    </row>
    <row r="20" spans="1:6" x14ac:dyDescent="0.25">
      <c r="A20" s="5">
        <v>1898</v>
      </c>
      <c r="F20" s="1"/>
    </row>
    <row r="21" spans="1:6" x14ac:dyDescent="0.25">
      <c r="A21" s="5">
        <v>1899</v>
      </c>
      <c r="F21" s="1"/>
    </row>
    <row r="22" spans="1:6" x14ac:dyDescent="0.25">
      <c r="A22" s="5">
        <v>1900</v>
      </c>
      <c r="F22" s="1"/>
    </row>
    <row r="23" spans="1:6" x14ac:dyDescent="0.25">
      <c r="A23" s="5">
        <v>1901</v>
      </c>
      <c r="F23" s="1">
        <v>29.5</v>
      </c>
    </row>
    <row r="24" spans="1:6" x14ac:dyDescent="0.25">
      <c r="A24" s="5">
        <v>1902</v>
      </c>
      <c r="F24" s="1"/>
    </row>
    <row r="25" spans="1:6" x14ac:dyDescent="0.25">
      <c r="A25" s="5">
        <v>1903</v>
      </c>
      <c r="F25" s="1"/>
    </row>
    <row r="26" spans="1:6" x14ac:dyDescent="0.25">
      <c r="A26" s="5">
        <v>1904</v>
      </c>
      <c r="F26" s="1"/>
    </row>
    <row r="27" spans="1:6" x14ac:dyDescent="0.25">
      <c r="A27" s="5">
        <v>1905</v>
      </c>
      <c r="F27" s="1"/>
    </row>
    <row r="28" spans="1:6" x14ac:dyDescent="0.25">
      <c r="A28" s="5">
        <v>1906</v>
      </c>
      <c r="F28" s="1"/>
    </row>
    <row r="29" spans="1:6" x14ac:dyDescent="0.25">
      <c r="A29" s="5">
        <v>1907</v>
      </c>
      <c r="F29" s="1">
        <v>32.9</v>
      </c>
    </row>
    <row r="30" spans="1:6" x14ac:dyDescent="0.25">
      <c r="A30" s="5">
        <v>1908</v>
      </c>
      <c r="F30" s="1"/>
    </row>
    <row r="31" spans="1:6" x14ac:dyDescent="0.25">
      <c r="A31" s="5">
        <v>1909</v>
      </c>
      <c r="F31" s="1"/>
    </row>
    <row r="32" spans="1:6" x14ac:dyDescent="0.25">
      <c r="A32" s="5">
        <v>1910</v>
      </c>
      <c r="F32" s="1"/>
    </row>
    <row r="33" spans="1:6" x14ac:dyDescent="0.25">
      <c r="A33" s="5">
        <v>1911</v>
      </c>
      <c r="F33" s="1"/>
    </row>
    <row r="34" spans="1:6" x14ac:dyDescent="0.25">
      <c r="A34" s="5">
        <v>1912</v>
      </c>
      <c r="F34" s="1"/>
    </row>
    <row r="35" spans="1:6" x14ac:dyDescent="0.25">
      <c r="A35" s="5">
        <v>1913</v>
      </c>
      <c r="F35" s="1">
        <v>32.9</v>
      </c>
    </row>
    <row r="36" spans="1:6" x14ac:dyDescent="0.25">
      <c r="A36" s="5">
        <v>1914</v>
      </c>
      <c r="F36" s="1"/>
    </row>
    <row r="37" spans="1:6" x14ac:dyDescent="0.25">
      <c r="A37" s="5">
        <v>1915</v>
      </c>
      <c r="F37" s="1"/>
    </row>
    <row r="38" spans="1:6" x14ac:dyDescent="0.25">
      <c r="A38" s="5">
        <v>1916</v>
      </c>
      <c r="F38" s="1"/>
    </row>
    <row r="39" spans="1:6" x14ac:dyDescent="0.25">
      <c r="A39" s="5">
        <v>1917</v>
      </c>
      <c r="F39" s="1"/>
    </row>
    <row r="40" spans="1:6" x14ac:dyDescent="0.25">
      <c r="A40" s="5">
        <v>1918</v>
      </c>
      <c r="F40" s="1"/>
    </row>
    <row r="41" spans="1:6" x14ac:dyDescent="0.25">
      <c r="A41" s="5">
        <v>1919</v>
      </c>
      <c r="F41" s="1"/>
    </row>
    <row r="42" spans="1:6" x14ac:dyDescent="0.25">
      <c r="A42" s="5">
        <v>1920</v>
      </c>
      <c r="F42" s="1"/>
    </row>
    <row r="43" spans="1:6" x14ac:dyDescent="0.25">
      <c r="A43" s="5">
        <v>1921</v>
      </c>
      <c r="F43" s="1"/>
    </row>
    <row r="44" spans="1:6" x14ac:dyDescent="0.25">
      <c r="A44" s="5">
        <v>1922</v>
      </c>
      <c r="F44" s="1"/>
    </row>
    <row r="45" spans="1:6" x14ac:dyDescent="0.25">
      <c r="A45" s="5">
        <v>1923</v>
      </c>
      <c r="F45" s="1"/>
    </row>
    <row r="46" spans="1:6" x14ac:dyDescent="0.25">
      <c r="A46" s="5">
        <v>1924</v>
      </c>
      <c r="F46" s="1"/>
    </row>
    <row r="47" spans="1:6" x14ac:dyDescent="0.25">
      <c r="A47" s="5">
        <v>1925</v>
      </c>
      <c r="F47" s="1">
        <v>31.2</v>
      </c>
    </row>
    <row r="48" spans="1:6" x14ac:dyDescent="0.25">
      <c r="A48" s="5">
        <v>1926</v>
      </c>
      <c r="F48" s="1">
        <v>31.6</v>
      </c>
    </row>
    <row r="49" spans="1:6" x14ac:dyDescent="0.25">
      <c r="A49" s="5">
        <v>1927</v>
      </c>
      <c r="F49" s="1">
        <v>31.6</v>
      </c>
    </row>
    <row r="50" spans="1:6" x14ac:dyDescent="0.25">
      <c r="A50" s="5">
        <v>1928</v>
      </c>
      <c r="F50" s="1">
        <v>30</v>
      </c>
    </row>
    <row r="51" spans="1:6" x14ac:dyDescent="0.25">
      <c r="A51" s="5">
        <v>1929</v>
      </c>
      <c r="F51" s="1">
        <v>29.7</v>
      </c>
    </row>
    <row r="52" spans="1:6" x14ac:dyDescent="0.25">
      <c r="A52" s="5">
        <v>1930</v>
      </c>
      <c r="F52" s="1">
        <v>28.2</v>
      </c>
    </row>
    <row r="53" spans="1:6" x14ac:dyDescent="0.25">
      <c r="A53" s="5">
        <v>1931</v>
      </c>
      <c r="F53" s="1">
        <v>28.7</v>
      </c>
    </row>
    <row r="54" spans="1:6" x14ac:dyDescent="0.25">
      <c r="A54" s="5">
        <v>1932</v>
      </c>
      <c r="F54" s="1">
        <v>30.9</v>
      </c>
    </row>
    <row r="55" spans="1:6" x14ac:dyDescent="0.25">
      <c r="A55" s="5">
        <v>1933</v>
      </c>
      <c r="F55" s="1">
        <v>29.2</v>
      </c>
    </row>
    <row r="56" spans="1:6" x14ac:dyDescent="0.25">
      <c r="A56" s="5">
        <v>1934</v>
      </c>
      <c r="F56" s="1">
        <v>23.7</v>
      </c>
    </row>
    <row r="57" spans="1:6" x14ac:dyDescent="0.25">
      <c r="A57" s="5">
        <v>1935</v>
      </c>
      <c r="F57" s="1">
        <v>22.5</v>
      </c>
    </row>
    <row r="58" spans="1:6" x14ac:dyDescent="0.25">
      <c r="A58" s="5">
        <v>1936</v>
      </c>
      <c r="F58" s="1">
        <v>20.6</v>
      </c>
    </row>
    <row r="59" spans="1:6" x14ac:dyDescent="0.25">
      <c r="A59" s="5">
        <v>1937</v>
      </c>
      <c r="F59" s="1">
        <v>17.8</v>
      </c>
    </row>
    <row r="60" spans="1:6" x14ac:dyDescent="0.25">
      <c r="A60" s="5">
        <v>1938</v>
      </c>
      <c r="F60" s="1">
        <v>13.6</v>
      </c>
    </row>
    <row r="61" spans="1:6" x14ac:dyDescent="0.25">
      <c r="A61" s="5">
        <v>1939</v>
      </c>
      <c r="F61" s="1"/>
    </row>
    <row r="62" spans="1:6" x14ac:dyDescent="0.25">
      <c r="A62" s="5">
        <v>1940</v>
      </c>
      <c r="F62" s="1"/>
    </row>
    <row r="63" spans="1:6" x14ac:dyDescent="0.25">
      <c r="A63" s="5">
        <v>1941</v>
      </c>
      <c r="F63" s="1"/>
    </row>
    <row r="64" spans="1:6" x14ac:dyDescent="0.25">
      <c r="A64" s="5">
        <v>1942</v>
      </c>
      <c r="F64" s="1"/>
    </row>
    <row r="65" spans="1:6" x14ac:dyDescent="0.25">
      <c r="A65" s="5">
        <v>1943</v>
      </c>
      <c r="F65" s="1"/>
    </row>
    <row r="66" spans="1:6" x14ac:dyDescent="0.25">
      <c r="A66" s="5">
        <v>1944</v>
      </c>
      <c r="F66" s="1"/>
    </row>
    <row r="67" spans="1:6" x14ac:dyDescent="0.25">
      <c r="A67" s="5">
        <v>1945</v>
      </c>
      <c r="F67" s="1"/>
    </row>
    <row r="68" spans="1:6" x14ac:dyDescent="0.25">
      <c r="A68" s="5">
        <v>1946</v>
      </c>
      <c r="F68" s="1"/>
    </row>
    <row r="69" spans="1:6" x14ac:dyDescent="0.25">
      <c r="A69" s="5">
        <v>1947</v>
      </c>
      <c r="F69" s="1"/>
    </row>
    <row r="70" spans="1:6" x14ac:dyDescent="0.25">
      <c r="A70" s="5">
        <v>1948</v>
      </c>
      <c r="F70" s="1"/>
    </row>
    <row r="71" spans="1:6" x14ac:dyDescent="0.25">
      <c r="A71" s="5">
        <v>1949</v>
      </c>
      <c r="F71" s="1"/>
    </row>
    <row r="72" spans="1:6" x14ac:dyDescent="0.25">
      <c r="A72" s="5">
        <v>1950</v>
      </c>
      <c r="F72" s="1">
        <v>17</v>
      </c>
    </row>
    <row r="73" spans="1:6" x14ac:dyDescent="0.25">
      <c r="A73" s="5">
        <v>1951</v>
      </c>
      <c r="F73" s="1">
        <v>17</v>
      </c>
    </row>
    <row r="74" spans="1:6" x14ac:dyDescent="0.25">
      <c r="A74" s="5">
        <v>1952</v>
      </c>
      <c r="F74" s="1">
        <v>17.3</v>
      </c>
    </row>
    <row r="75" spans="1:6" x14ac:dyDescent="0.25">
      <c r="A75" s="5">
        <v>1953</v>
      </c>
      <c r="F75" s="1">
        <v>18.399999999999999</v>
      </c>
    </row>
    <row r="76" spans="1:6" x14ac:dyDescent="0.25">
      <c r="A76" s="5">
        <v>1954</v>
      </c>
      <c r="F76" s="1">
        <v>18.899999999999999</v>
      </c>
    </row>
    <row r="77" spans="1:6" x14ac:dyDescent="0.25">
      <c r="A77" s="5">
        <v>1955</v>
      </c>
      <c r="F77" s="1">
        <v>19.3</v>
      </c>
    </row>
    <row r="78" spans="1:6" x14ac:dyDescent="0.25">
      <c r="A78" s="5">
        <v>1956</v>
      </c>
      <c r="F78" s="1">
        <v>19.100000000000001</v>
      </c>
    </row>
    <row r="79" spans="1:6" x14ac:dyDescent="0.25">
      <c r="A79" s="5">
        <v>1957</v>
      </c>
      <c r="F79" s="1">
        <v>17.8</v>
      </c>
    </row>
    <row r="80" spans="1:6" x14ac:dyDescent="0.25">
      <c r="A80" s="5">
        <v>1958</v>
      </c>
      <c r="F80" s="1">
        <v>16.8</v>
      </c>
    </row>
    <row r="81" spans="1:7" x14ac:dyDescent="0.25">
      <c r="A81" s="5">
        <v>1959</v>
      </c>
      <c r="F81" s="1">
        <v>16.7</v>
      </c>
    </row>
    <row r="82" spans="1:7" x14ac:dyDescent="0.25">
      <c r="A82" s="5">
        <v>1960</v>
      </c>
      <c r="F82" s="1">
        <v>16.7</v>
      </c>
    </row>
    <row r="83" spans="1:7" x14ac:dyDescent="0.25">
      <c r="A83" s="5">
        <v>1961</v>
      </c>
      <c r="F83" s="1">
        <v>16.3</v>
      </c>
    </row>
    <row r="84" spans="1:7" x14ac:dyDescent="0.25">
      <c r="A84" s="5">
        <v>1962</v>
      </c>
      <c r="F84" s="1">
        <v>15.6</v>
      </c>
    </row>
    <row r="85" spans="1:7" x14ac:dyDescent="0.25">
      <c r="A85" s="5">
        <v>1963</v>
      </c>
      <c r="F85" s="1">
        <v>16</v>
      </c>
    </row>
    <row r="86" spans="1:7" x14ac:dyDescent="0.25">
      <c r="A86" s="5">
        <v>1964</v>
      </c>
      <c r="F86" s="1">
        <v>16.8</v>
      </c>
    </row>
    <row r="87" spans="1:7" x14ac:dyDescent="0.25">
      <c r="A87" s="5">
        <v>1965</v>
      </c>
      <c r="F87" s="1">
        <v>16.399999999999999</v>
      </c>
    </row>
    <row r="88" spans="1:7" x14ac:dyDescent="0.25">
      <c r="A88" s="5">
        <v>1966</v>
      </c>
      <c r="F88" s="1">
        <v>16.100000000000001</v>
      </c>
    </row>
    <row r="89" spans="1:7" x14ac:dyDescent="0.25">
      <c r="A89" s="5">
        <v>1967</v>
      </c>
      <c r="F89" s="1">
        <v>14.9</v>
      </c>
    </row>
    <row r="90" spans="1:7" x14ac:dyDescent="0.25">
      <c r="A90" s="5">
        <v>1968</v>
      </c>
      <c r="F90" s="1">
        <v>14.9</v>
      </c>
    </row>
    <row r="91" spans="1:7" x14ac:dyDescent="0.25">
      <c r="A91" s="5">
        <v>1969</v>
      </c>
      <c r="F91" s="1">
        <v>15</v>
      </c>
    </row>
    <row r="92" spans="1:7" x14ac:dyDescent="0.25">
      <c r="A92" s="5">
        <v>1970</v>
      </c>
      <c r="F92" s="1">
        <v>15.9</v>
      </c>
    </row>
    <row r="93" spans="1:7" x14ac:dyDescent="0.25">
      <c r="A93" s="5">
        <v>1971</v>
      </c>
      <c r="F93" s="1">
        <v>16.8</v>
      </c>
    </row>
    <row r="94" spans="1:7" x14ac:dyDescent="0.25">
      <c r="A94" s="5">
        <v>1972</v>
      </c>
      <c r="F94" s="1">
        <v>16.399999999999999</v>
      </c>
    </row>
    <row r="95" spans="1:7" x14ac:dyDescent="0.25">
      <c r="A95" s="67" t="s">
        <v>140</v>
      </c>
      <c r="B95" s="67"/>
      <c r="C95" s="67"/>
      <c r="D95" s="67"/>
      <c r="E95" s="67"/>
      <c r="F95" s="67"/>
      <c r="G95" s="67"/>
    </row>
    <row r="96" spans="1:7" x14ac:dyDescent="0.25">
      <c r="A96" s="5">
        <v>1973</v>
      </c>
      <c r="B96">
        <v>82.22</v>
      </c>
      <c r="C96">
        <v>23.88</v>
      </c>
      <c r="D96">
        <f t="shared" ref="D96:D121" si="0">SUM(B96-C96)</f>
        <v>58.34</v>
      </c>
      <c r="E96" s="19">
        <v>376.01</v>
      </c>
      <c r="F96">
        <f>(D96/E96)*100</f>
        <v>15.515544799340445</v>
      </c>
      <c r="G96">
        <f>(B96/E96)*100</f>
        <v>21.86643972234781</v>
      </c>
    </row>
    <row r="97" spans="1:7" x14ac:dyDescent="0.25">
      <c r="A97" s="5">
        <v>1974</v>
      </c>
      <c r="B97">
        <v>94.05</v>
      </c>
      <c r="C97">
        <v>27.1</v>
      </c>
      <c r="D97">
        <f t="shared" si="0"/>
        <v>66.949999999999989</v>
      </c>
      <c r="E97" s="19">
        <v>437.97</v>
      </c>
      <c r="F97">
        <f t="shared" ref="F97:F121" si="1">(D97/E97)*100</f>
        <v>15.286435143959629</v>
      </c>
      <c r="G97">
        <f t="shared" ref="G97:G121" si="2">(B97/E97)*100</f>
        <v>21.474073566682648</v>
      </c>
    </row>
    <row r="98" spans="1:7" x14ac:dyDescent="0.25">
      <c r="A98" s="5">
        <v>1975</v>
      </c>
      <c r="B98">
        <v>99.79</v>
      </c>
      <c r="C98">
        <v>28.96</v>
      </c>
      <c r="D98">
        <f t="shared" si="0"/>
        <v>70.830000000000013</v>
      </c>
      <c r="E98" s="19">
        <v>492.28</v>
      </c>
      <c r="F98">
        <f t="shared" si="1"/>
        <v>14.388153083610957</v>
      </c>
      <c r="G98">
        <f t="shared" si="2"/>
        <v>20.270983992849601</v>
      </c>
    </row>
    <row r="99" spans="1:7" x14ac:dyDescent="0.25">
      <c r="A99" s="5">
        <v>1976</v>
      </c>
      <c r="B99">
        <v>102.41</v>
      </c>
      <c r="C99">
        <v>29.31</v>
      </c>
      <c r="D99">
        <f t="shared" si="0"/>
        <v>73.099999999999994</v>
      </c>
      <c r="E99" s="19">
        <v>525.65</v>
      </c>
      <c r="F99">
        <f t="shared" si="1"/>
        <v>13.906591838675924</v>
      </c>
      <c r="G99">
        <f t="shared" si="2"/>
        <v>19.482545419956246</v>
      </c>
    </row>
    <row r="100" spans="1:7" x14ac:dyDescent="0.25">
      <c r="A100" s="5">
        <v>1977</v>
      </c>
      <c r="B100">
        <v>106.46</v>
      </c>
      <c r="C100">
        <v>30.17</v>
      </c>
      <c r="D100">
        <f t="shared" si="0"/>
        <v>76.289999999999992</v>
      </c>
      <c r="E100" s="19">
        <v>558.42999999999995</v>
      </c>
      <c r="F100">
        <f t="shared" si="1"/>
        <v>13.661515319735686</v>
      </c>
      <c r="G100">
        <f t="shared" si="2"/>
        <v>19.064162025679138</v>
      </c>
    </row>
    <row r="101" spans="1:7" x14ac:dyDescent="0.25">
      <c r="A101" s="5">
        <v>1978</v>
      </c>
      <c r="B101">
        <v>116.17</v>
      </c>
      <c r="C101">
        <v>34.51</v>
      </c>
      <c r="D101">
        <f t="shared" si="0"/>
        <v>81.66</v>
      </c>
      <c r="E101" s="19">
        <v>600.03</v>
      </c>
      <c r="F101">
        <f t="shared" si="1"/>
        <v>13.609319534023298</v>
      </c>
      <c r="G101">
        <f t="shared" si="2"/>
        <v>19.360698631735083</v>
      </c>
    </row>
    <row r="102" spans="1:7" x14ac:dyDescent="0.25">
      <c r="A102" s="5">
        <v>1979</v>
      </c>
      <c r="B102">
        <v>128.38999999999999</v>
      </c>
      <c r="C102">
        <v>38.590000000000003</v>
      </c>
      <c r="D102">
        <f t="shared" si="0"/>
        <v>89.799999999999983</v>
      </c>
      <c r="E102" s="19">
        <v>645.04</v>
      </c>
      <c r="F102">
        <f t="shared" si="1"/>
        <v>13.921617264045638</v>
      </c>
      <c r="G102">
        <f t="shared" si="2"/>
        <v>19.904191988093761</v>
      </c>
    </row>
    <row r="103" spans="1:7" x14ac:dyDescent="0.25">
      <c r="A103" s="5">
        <v>1980</v>
      </c>
      <c r="B103">
        <v>143.13</v>
      </c>
      <c r="C103">
        <v>42.81</v>
      </c>
      <c r="D103">
        <f t="shared" si="0"/>
        <v>100.32</v>
      </c>
      <c r="E103" s="19">
        <v>717.65</v>
      </c>
      <c r="F103">
        <f t="shared" si="1"/>
        <v>13.978959102626629</v>
      </c>
      <c r="G103">
        <f t="shared" si="2"/>
        <v>19.944262523514247</v>
      </c>
    </row>
    <row r="104" spans="1:7" x14ac:dyDescent="0.25">
      <c r="A104" s="5">
        <v>1981</v>
      </c>
      <c r="B104">
        <v>150.05000000000001</v>
      </c>
      <c r="C104">
        <v>42.75</v>
      </c>
      <c r="D104">
        <f t="shared" si="0"/>
        <v>107.30000000000001</v>
      </c>
      <c r="E104" s="19">
        <v>765.36</v>
      </c>
      <c r="F104">
        <f t="shared" si="1"/>
        <v>14.019546357269782</v>
      </c>
      <c r="G104">
        <f t="shared" si="2"/>
        <v>19.605153130552942</v>
      </c>
    </row>
    <row r="105" spans="1:7" x14ac:dyDescent="0.25">
      <c r="A105" s="5">
        <v>1982</v>
      </c>
      <c r="B105">
        <v>150.57</v>
      </c>
      <c r="C105">
        <v>43.09</v>
      </c>
      <c r="D105">
        <f t="shared" si="0"/>
        <v>107.47999999999999</v>
      </c>
      <c r="E105" s="19">
        <v>795.81</v>
      </c>
      <c r="F105">
        <f t="shared" si="1"/>
        <v>13.505736293838982</v>
      </c>
      <c r="G105">
        <f t="shared" si="2"/>
        <v>18.92034530855355</v>
      </c>
    </row>
    <row r="106" spans="1:7" x14ac:dyDescent="0.25">
      <c r="A106" s="5">
        <v>1983</v>
      </c>
      <c r="B106">
        <v>148.81</v>
      </c>
      <c r="C106">
        <v>41.38</v>
      </c>
      <c r="D106">
        <f t="shared" si="0"/>
        <v>107.43</v>
      </c>
      <c r="E106" s="19">
        <v>814.44</v>
      </c>
      <c r="F106">
        <f t="shared" si="1"/>
        <v>13.190658612052452</v>
      </c>
      <c r="G106">
        <f t="shared" si="2"/>
        <v>18.271450321693433</v>
      </c>
    </row>
    <row r="107" spans="1:7" x14ac:dyDescent="0.25">
      <c r="A107" s="5">
        <v>1984</v>
      </c>
      <c r="B107">
        <v>151.79</v>
      </c>
      <c r="C107">
        <v>42.96</v>
      </c>
      <c r="D107">
        <f t="shared" si="0"/>
        <v>108.82999999999998</v>
      </c>
      <c r="E107" s="19">
        <v>849.53</v>
      </c>
      <c r="F107">
        <f t="shared" si="1"/>
        <v>12.810612927147952</v>
      </c>
      <c r="G107">
        <f t="shared" si="2"/>
        <v>17.867526750085343</v>
      </c>
    </row>
    <row r="108" spans="1:7" x14ac:dyDescent="0.25">
      <c r="A108" s="5">
        <v>1985</v>
      </c>
      <c r="B108">
        <v>159.9</v>
      </c>
      <c r="C108">
        <v>45.09</v>
      </c>
      <c r="D108">
        <f t="shared" si="0"/>
        <v>114.81</v>
      </c>
      <c r="E108" s="19">
        <v>880.4</v>
      </c>
      <c r="F108">
        <f t="shared" si="1"/>
        <v>13.040663334847796</v>
      </c>
      <c r="G108">
        <f t="shared" si="2"/>
        <v>18.16219900045434</v>
      </c>
    </row>
    <row r="109" spans="1:7" x14ac:dyDescent="0.25">
      <c r="A109" s="5">
        <v>1986</v>
      </c>
      <c r="B109">
        <v>169.54</v>
      </c>
      <c r="C109">
        <v>47.23</v>
      </c>
      <c r="D109">
        <f t="shared" si="0"/>
        <v>122.31</v>
      </c>
      <c r="E109" s="19">
        <v>917</v>
      </c>
      <c r="F109">
        <f t="shared" si="1"/>
        <v>13.33805888767721</v>
      </c>
      <c r="G109">
        <f t="shared" si="2"/>
        <v>18.488549618320612</v>
      </c>
    </row>
    <row r="110" spans="1:7" x14ac:dyDescent="0.25">
      <c r="A110" s="5">
        <v>1987</v>
      </c>
      <c r="B110">
        <v>176.17</v>
      </c>
      <c r="C110">
        <v>49.69</v>
      </c>
      <c r="D110">
        <f t="shared" si="0"/>
        <v>126.47999999999999</v>
      </c>
      <c r="E110" s="19">
        <v>954.75</v>
      </c>
      <c r="F110">
        <f t="shared" si="1"/>
        <v>13.247446975648074</v>
      </c>
      <c r="G110">
        <f t="shared" si="2"/>
        <v>18.451950772453522</v>
      </c>
    </row>
    <row r="111" spans="1:7" x14ac:dyDescent="0.25">
      <c r="A111" s="5">
        <v>1988</v>
      </c>
      <c r="B111">
        <v>181.33</v>
      </c>
      <c r="C111">
        <v>50.73</v>
      </c>
      <c r="D111">
        <f t="shared" si="0"/>
        <v>130.60000000000002</v>
      </c>
      <c r="E111" s="19">
        <v>991.44</v>
      </c>
      <c r="F111">
        <f t="shared" si="1"/>
        <v>13.172758815460343</v>
      </c>
      <c r="G111">
        <f t="shared" si="2"/>
        <v>18.28955862180263</v>
      </c>
    </row>
    <row r="112" spans="1:7" x14ac:dyDescent="0.25">
      <c r="A112" s="5">
        <v>1989</v>
      </c>
      <c r="B112">
        <v>191.49</v>
      </c>
      <c r="C112">
        <v>53.4</v>
      </c>
      <c r="D112">
        <f t="shared" si="0"/>
        <v>138.09</v>
      </c>
      <c r="E112" s="19">
        <v>1025.33</v>
      </c>
      <c r="F112">
        <f t="shared" si="1"/>
        <v>13.467859128280651</v>
      </c>
      <c r="G112">
        <f t="shared" si="2"/>
        <v>18.675938478343561</v>
      </c>
    </row>
    <row r="113" spans="1:7" x14ac:dyDescent="0.25">
      <c r="A113" s="5">
        <v>1990</v>
      </c>
      <c r="B113">
        <v>205.05</v>
      </c>
      <c r="C113">
        <v>56.49</v>
      </c>
      <c r="D113">
        <f t="shared" si="0"/>
        <v>148.56</v>
      </c>
      <c r="E113" s="19">
        <v>1109.33</v>
      </c>
      <c r="F113">
        <f t="shared" si="1"/>
        <v>13.39186716306239</v>
      </c>
      <c r="G113">
        <f t="shared" si="2"/>
        <v>18.484130060486965</v>
      </c>
    </row>
    <row r="114" spans="1:7" x14ac:dyDescent="0.25">
      <c r="A114" s="5">
        <v>1991</v>
      </c>
      <c r="B114">
        <v>224.02</v>
      </c>
      <c r="C114">
        <v>60.55</v>
      </c>
      <c r="D114">
        <f t="shared" si="0"/>
        <v>163.47000000000003</v>
      </c>
      <c r="E114" s="19">
        <v>1287.43</v>
      </c>
      <c r="F114">
        <f t="shared" si="1"/>
        <v>12.697389372626086</v>
      </c>
      <c r="G114">
        <f t="shared" si="2"/>
        <v>17.400557700224478</v>
      </c>
    </row>
    <row r="115" spans="1:7" x14ac:dyDescent="0.25">
      <c r="A115" s="5">
        <v>1992</v>
      </c>
      <c r="B115">
        <v>310.73</v>
      </c>
      <c r="C115">
        <v>101.03</v>
      </c>
      <c r="D115">
        <f t="shared" si="0"/>
        <v>209.70000000000002</v>
      </c>
      <c r="E115" s="19">
        <v>1584.86</v>
      </c>
      <c r="F115">
        <f t="shared" si="1"/>
        <v>13.231452620420733</v>
      </c>
      <c r="G115">
        <f t="shared" si="2"/>
        <v>19.606148177126055</v>
      </c>
    </row>
    <row r="116" spans="1:7" x14ac:dyDescent="0.25">
      <c r="A116" s="5">
        <v>1993</v>
      </c>
      <c r="B116">
        <v>324.60000000000002</v>
      </c>
      <c r="C116">
        <v>106.53</v>
      </c>
      <c r="D116">
        <f t="shared" si="0"/>
        <v>218.07000000000002</v>
      </c>
      <c r="E116" s="19">
        <v>1657.57</v>
      </c>
      <c r="F116">
        <f t="shared" si="1"/>
        <v>13.156005477898372</v>
      </c>
      <c r="G116">
        <f t="shared" si="2"/>
        <v>19.582883377474257</v>
      </c>
    </row>
    <row r="117" spans="1:7" x14ac:dyDescent="0.25">
      <c r="A117" s="5">
        <v>1994</v>
      </c>
      <c r="B117">
        <v>329.85</v>
      </c>
      <c r="C117">
        <v>104.21</v>
      </c>
      <c r="D117">
        <f t="shared" si="0"/>
        <v>225.64000000000004</v>
      </c>
      <c r="E117" s="19">
        <v>1739.31</v>
      </c>
      <c r="F117">
        <f t="shared" si="1"/>
        <v>12.97296054182406</v>
      </c>
      <c r="G117">
        <f t="shared" si="2"/>
        <v>18.964416923952605</v>
      </c>
    </row>
    <row r="118" spans="1:7" x14ac:dyDescent="0.25">
      <c r="A118" s="5">
        <v>1995</v>
      </c>
      <c r="B118">
        <v>336.67</v>
      </c>
      <c r="C118">
        <v>105.39</v>
      </c>
      <c r="D118">
        <f t="shared" si="0"/>
        <v>231.28000000000003</v>
      </c>
      <c r="E118" s="19">
        <v>1822.3</v>
      </c>
      <c r="F118">
        <f t="shared" si="1"/>
        <v>12.691653405037592</v>
      </c>
      <c r="G118">
        <f t="shared" si="2"/>
        <v>18.47500411567799</v>
      </c>
    </row>
    <row r="119" spans="1:7" x14ac:dyDescent="0.25">
      <c r="A119" s="5">
        <v>1996</v>
      </c>
      <c r="B119">
        <v>329.9</v>
      </c>
      <c r="C119">
        <v>104.23</v>
      </c>
      <c r="D119">
        <f t="shared" si="0"/>
        <v>225.66999999999996</v>
      </c>
      <c r="E119" s="19">
        <v>1843.09</v>
      </c>
      <c r="F119">
        <f t="shared" si="1"/>
        <v>12.244111790525691</v>
      </c>
      <c r="G119">
        <f t="shared" si="2"/>
        <v>17.899288694529293</v>
      </c>
    </row>
    <row r="120" spans="1:7" x14ac:dyDescent="0.25">
      <c r="A120" s="5">
        <v>1997</v>
      </c>
      <c r="B120">
        <v>318.95</v>
      </c>
      <c r="C120">
        <v>99.58</v>
      </c>
      <c r="D120">
        <f t="shared" si="0"/>
        <v>219.37</v>
      </c>
      <c r="E120" s="19">
        <v>1835.43</v>
      </c>
      <c r="F120">
        <f t="shared" si="1"/>
        <v>11.951967658804749</v>
      </c>
      <c r="G120">
        <f t="shared" si="2"/>
        <v>17.377399301526072</v>
      </c>
    </row>
    <row r="121" spans="1:7" x14ac:dyDescent="0.25">
      <c r="A121" s="5">
        <v>1998</v>
      </c>
      <c r="B121">
        <v>273.81</v>
      </c>
      <c r="C121">
        <v>95.75</v>
      </c>
      <c r="D121">
        <f t="shared" si="0"/>
        <v>178.06</v>
      </c>
      <c r="E121" s="19">
        <v>1793.89</v>
      </c>
      <c r="F121">
        <f t="shared" si="1"/>
        <v>9.925915189894587</v>
      </c>
      <c r="G121">
        <f t="shared" si="2"/>
        <v>15.26347769372704</v>
      </c>
    </row>
    <row r="122" spans="1:7" x14ac:dyDescent="0.25">
      <c r="A122" s="67" t="s">
        <v>42</v>
      </c>
      <c r="B122" s="67"/>
      <c r="C122" s="67"/>
      <c r="D122" s="67"/>
      <c r="E122" s="67"/>
      <c r="F122" s="67"/>
      <c r="G122" s="67"/>
    </row>
    <row r="123" spans="1:7" x14ac:dyDescent="0.25">
      <c r="A123" s="5">
        <v>1999</v>
      </c>
      <c r="B123">
        <v>149820</v>
      </c>
      <c r="E123">
        <v>964540</v>
      </c>
      <c r="G123">
        <f t="shared" ref="G123:G135" si="3">(B123/E123)*100</f>
        <v>15.532792833889729</v>
      </c>
    </row>
    <row r="124" spans="1:7" x14ac:dyDescent="0.25">
      <c r="A124" s="5">
        <v>2000</v>
      </c>
      <c r="B124">
        <v>152980</v>
      </c>
      <c r="E124">
        <v>923360</v>
      </c>
      <c r="G124">
        <f t="shared" si="3"/>
        <v>16.567752555882862</v>
      </c>
    </row>
    <row r="125" spans="1:7" x14ac:dyDescent="0.25">
      <c r="A125" s="5">
        <v>2001</v>
      </c>
      <c r="B125">
        <v>155540</v>
      </c>
      <c r="E125">
        <v>1000780</v>
      </c>
      <c r="G125">
        <f t="shared" si="3"/>
        <v>15.541877335678169</v>
      </c>
    </row>
    <row r="126" spans="1:7" x14ac:dyDescent="0.25">
      <c r="A126" s="5">
        <v>2002</v>
      </c>
      <c r="B126">
        <v>157850</v>
      </c>
      <c r="E126">
        <v>1022330</v>
      </c>
      <c r="G126">
        <f t="shared" si="3"/>
        <v>15.440219889859438</v>
      </c>
    </row>
    <row r="127" spans="1:7" x14ac:dyDescent="0.25">
      <c r="A127" s="5">
        <v>2003</v>
      </c>
      <c r="B127">
        <v>158910</v>
      </c>
      <c r="E127">
        <v>1040720</v>
      </c>
      <c r="G127">
        <f t="shared" si="3"/>
        <v>15.269236682296871</v>
      </c>
    </row>
    <row r="128" spans="1:7" x14ac:dyDescent="0.25">
      <c r="A128" s="5">
        <v>2004</v>
      </c>
      <c r="B128">
        <v>159950</v>
      </c>
      <c r="E128">
        <v>1033600</v>
      </c>
      <c r="G128">
        <f t="shared" si="3"/>
        <v>15.475038699690401</v>
      </c>
    </row>
    <row r="129" spans="1:7" x14ac:dyDescent="0.25">
      <c r="A129" s="5">
        <v>2005</v>
      </c>
      <c r="B129">
        <v>164760</v>
      </c>
      <c r="E129">
        <v>1043450</v>
      </c>
      <c r="G129">
        <f t="shared" si="3"/>
        <v>15.789927643873689</v>
      </c>
    </row>
    <row r="130" spans="1:7" x14ac:dyDescent="0.25">
      <c r="A130" s="5">
        <v>2006</v>
      </c>
      <c r="B130">
        <v>171810</v>
      </c>
      <c r="E130">
        <v>1049290</v>
      </c>
      <c r="G130">
        <f t="shared" si="3"/>
        <v>16.373929037730274</v>
      </c>
    </row>
    <row r="131" spans="1:7" x14ac:dyDescent="0.25">
      <c r="A131" s="5">
        <v>2007</v>
      </c>
      <c r="B131">
        <v>176350</v>
      </c>
      <c r="E131">
        <v>1056760</v>
      </c>
      <c r="G131">
        <f t="shared" si="3"/>
        <v>16.687800446648247</v>
      </c>
    </row>
    <row r="132" spans="1:7" x14ac:dyDescent="0.25">
      <c r="A132" s="5">
        <v>2008</v>
      </c>
      <c r="B132">
        <v>183290</v>
      </c>
      <c r="E132">
        <v>1090460</v>
      </c>
      <c r="G132">
        <f t="shared" si="3"/>
        <v>16.808502833666523</v>
      </c>
    </row>
    <row r="133" spans="1:7" x14ac:dyDescent="0.25">
      <c r="A133" s="5">
        <v>2009</v>
      </c>
      <c r="B133">
        <v>190900</v>
      </c>
      <c r="E133">
        <v>1144740</v>
      </c>
      <c r="G133">
        <f t="shared" si="3"/>
        <v>16.676275835560915</v>
      </c>
    </row>
    <row r="134" spans="1:7" x14ac:dyDescent="0.25">
      <c r="A134" s="5">
        <v>2010</v>
      </c>
      <c r="B134">
        <v>198260</v>
      </c>
      <c r="E134">
        <v>1190970</v>
      </c>
      <c r="G134">
        <f t="shared" si="3"/>
        <v>16.646934851423627</v>
      </c>
    </row>
    <row r="135" spans="1:7" x14ac:dyDescent="0.25">
      <c r="A135" s="5">
        <v>2011</v>
      </c>
      <c r="B135">
        <v>202140</v>
      </c>
      <c r="E135">
        <v>1174540</v>
      </c>
      <c r="G135">
        <f t="shared" si="3"/>
        <v>17.210141842763978</v>
      </c>
    </row>
    <row r="216" spans="3:4" x14ac:dyDescent="0.25"/>
    <row r="220" spans="3:4" x14ac:dyDescent="0.25"/>
  </sheetData>
  <mergeCells count="3">
    <mergeCell ref="A2:G2"/>
    <mergeCell ref="A95:G95"/>
    <mergeCell ref="A122:G12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4"/>
  <sheetViews>
    <sheetView workbookViewId="0">
      <selection activeCell="D16" sqref="D16"/>
    </sheetView>
  </sheetViews>
  <sheetFormatPr defaultRowHeight="15" x14ac:dyDescent="0.25"/>
  <cols>
    <col min="1" max="1" width="5" bestFit="1" customWidth="1"/>
    <col min="2" max="3" width="30" bestFit="1" customWidth="1"/>
  </cols>
  <sheetData>
    <row r="1" spans="1:3" x14ac:dyDescent="0.25">
      <c r="A1" s="67" t="s">
        <v>42</v>
      </c>
      <c r="B1" s="67"/>
      <c r="C1" s="67"/>
    </row>
    <row r="2" spans="1:3" x14ac:dyDescent="0.25">
      <c r="A2" s="8" t="s">
        <v>0</v>
      </c>
      <c r="B2" s="8" t="s">
        <v>40</v>
      </c>
      <c r="C2" s="8" t="s">
        <v>41</v>
      </c>
    </row>
    <row r="3" spans="1:3" x14ac:dyDescent="0.25">
      <c r="A3" s="7">
        <v>2000</v>
      </c>
      <c r="B3">
        <v>3382</v>
      </c>
      <c r="C3">
        <v>63693</v>
      </c>
    </row>
    <row r="4" spans="1:3" x14ac:dyDescent="0.25">
      <c r="A4" s="7">
        <v>2001</v>
      </c>
      <c r="B4">
        <v>3678</v>
      </c>
      <c r="C4">
        <v>66430.998999999996</v>
      </c>
    </row>
    <row r="5" spans="1:3" x14ac:dyDescent="0.25">
      <c r="A5" s="7">
        <v>2002</v>
      </c>
      <c r="B5">
        <v>4108</v>
      </c>
      <c r="C5">
        <v>70614</v>
      </c>
    </row>
    <row r="6" spans="1:3" x14ac:dyDescent="0.25">
      <c r="A6" s="7">
        <v>2003</v>
      </c>
      <c r="B6">
        <v>4149</v>
      </c>
      <c r="C6">
        <v>77143</v>
      </c>
    </row>
    <row r="7" spans="1:3" x14ac:dyDescent="0.25">
      <c r="A7" s="7">
        <v>2004</v>
      </c>
      <c r="B7">
        <v>4930</v>
      </c>
      <c r="C7">
        <v>84333.004000000001</v>
      </c>
    </row>
    <row r="8" spans="1:3" x14ac:dyDescent="0.25">
      <c r="A8" s="7">
        <v>2005</v>
      </c>
      <c r="B8">
        <v>5023</v>
      </c>
      <c r="C8">
        <v>86097</v>
      </c>
    </row>
    <row r="9" spans="1:3" x14ac:dyDescent="0.25">
      <c r="A9" s="7">
        <v>2006</v>
      </c>
      <c r="B9">
        <v>5711</v>
      </c>
      <c r="C9">
        <v>94407</v>
      </c>
    </row>
    <row r="10" spans="1:3" x14ac:dyDescent="0.25">
      <c r="A10" s="7">
        <v>2007</v>
      </c>
      <c r="B10">
        <v>6013</v>
      </c>
      <c r="C10">
        <v>106009</v>
      </c>
    </row>
    <row r="11" spans="1:3" x14ac:dyDescent="0.25">
      <c r="A11" s="7">
        <v>2008</v>
      </c>
      <c r="B11">
        <v>6675</v>
      </c>
      <c r="C11">
        <v>117992</v>
      </c>
    </row>
    <row r="12" spans="1:3" x14ac:dyDescent="0.25">
      <c r="A12" s="7">
        <v>2009</v>
      </c>
      <c r="B12">
        <v>7651</v>
      </c>
      <c r="C12">
        <v>124669</v>
      </c>
    </row>
    <row r="13" spans="1:3" x14ac:dyDescent="0.25">
      <c r="A13" s="7">
        <v>2010</v>
      </c>
      <c r="B13">
        <v>6465</v>
      </c>
      <c r="C13">
        <v>114302</v>
      </c>
    </row>
    <row r="14" spans="1:3" x14ac:dyDescent="0.25">
      <c r="A14" s="7">
        <v>2011</v>
      </c>
      <c r="B14">
        <v>6390</v>
      </c>
      <c r="C14">
        <v>108003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3"/>
  <sheetViews>
    <sheetView topLeftCell="A25" workbookViewId="0">
      <selection activeCell="B37" sqref="B37"/>
    </sheetView>
  </sheetViews>
  <sheetFormatPr defaultRowHeight="15" x14ac:dyDescent="0.25"/>
  <cols>
    <col min="1" max="1" width="5" bestFit="1" customWidth="1"/>
    <col min="2" max="3" width="30" bestFit="1" customWidth="1"/>
    <col min="4" max="4" width="11" bestFit="1" customWidth="1"/>
    <col min="7" max="17" width="12.5703125" bestFit="1" customWidth="1"/>
    <col min="18" max="24" width="13.5703125" bestFit="1" customWidth="1"/>
  </cols>
  <sheetData>
    <row r="1" spans="1:25" x14ac:dyDescent="0.25">
      <c r="A1" s="67" t="s">
        <v>161</v>
      </c>
      <c r="B1" s="67"/>
      <c r="C1" s="67"/>
      <c r="D1" s="67"/>
    </row>
    <row r="2" spans="1:25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25" x14ac:dyDescent="0.25">
      <c r="A3" s="7">
        <v>1972</v>
      </c>
      <c r="B3" s="21">
        <v>351717447.72488397</v>
      </c>
      <c r="C3" s="21">
        <v>1130066889.80197</v>
      </c>
      <c r="D3">
        <f>(B3/C3)*100</f>
        <v>31.123595505618081</v>
      </c>
    </row>
    <row r="4" spans="1:25" x14ac:dyDescent="0.25">
      <c r="A4" s="7">
        <v>1973</v>
      </c>
      <c r="B4" s="21">
        <v>438059637.05806702</v>
      </c>
      <c r="C4" s="21">
        <v>1366238172.3898001</v>
      </c>
      <c r="D4" s="21">
        <f t="shared" ref="D4:D19" si="0">(B4/C4)*100</f>
        <v>32.063197026022245</v>
      </c>
    </row>
    <row r="5" spans="1:25" x14ac:dyDescent="0.25">
      <c r="A5" s="7">
        <v>1974</v>
      </c>
      <c r="B5" s="21">
        <v>552336064.11669397</v>
      </c>
      <c r="C5" s="21">
        <v>1665896358.89908</v>
      </c>
      <c r="D5" s="21">
        <f t="shared" si="0"/>
        <v>33.15548780487817</v>
      </c>
    </row>
    <row r="6" spans="1:25" x14ac:dyDescent="0.25">
      <c r="A6" s="7">
        <v>1975</v>
      </c>
      <c r="B6" s="21">
        <v>737717823.56735504</v>
      </c>
      <c r="C6" s="21">
        <v>2295686445.7999601</v>
      </c>
      <c r="D6" s="21">
        <f t="shared" si="0"/>
        <v>32.134955752212413</v>
      </c>
    </row>
    <row r="7" spans="1:25" x14ac:dyDescent="0.25">
      <c r="A7" s="7">
        <v>1976</v>
      </c>
      <c r="B7" s="21">
        <v>857073202.93969703</v>
      </c>
      <c r="C7" s="21">
        <v>2781996129.8383398</v>
      </c>
      <c r="D7" s="21">
        <f t="shared" si="0"/>
        <v>30.807850296668139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5">
      <c r="A8" s="7">
        <v>1977</v>
      </c>
      <c r="B8" s="21">
        <v>996744391.566908</v>
      </c>
      <c r="C8" s="21">
        <v>3249259742.7002702</v>
      </c>
      <c r="D8" s="21">
        <f t="shared" si="0"/>
        <v>30.676045330207181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5">
      <c r="A9" s="7">
        <v>1978</v>
      </c>
      <c r="B9" s="21">
        <v>1191014317.56657</v>
      </c>
      <c r="C9" s="21">
        <v>3929839352.7383199</v>
      </c>
      <c r="D9" s="21">
        <f t="shared" si="0"/>
        <v>30.306946688206704</v>
      </c>
    </row>
    <row r="10" spans="1:25" x14ac:dyDescent="0.25">
      <c r="A10" s="7">
        <v>1979</v>
      </c>
      <c r="B10" s="21">
        <v>1507179099.0954399</v>
      </c>
      <c r="C10" s="21">
        <v>4851669197.6779003</v>
      </c>
      <c r="D10" s="21">
        <f t="shared" si="0"/>
        <v>31.065166186862118</v>
      </c>
    </row>
    <row r="11" spans="1:25" x14ac:dyDescent="0.25">
      <c r="A11" s="7">
        <v>1980</v>
      </c>
      <c r="B11" s="21">
        <v>1957936116.9377999</v>
      </c>
      <c r="C11" s="21">
        <v>6257269250.4989996</v>
      </c>
      <c r="D11" s="21">
        <f t="shared" si="0"/>
        <v>31.290584415584483</v>
      </c>
    </row>
    <row r="12" spans="1:25" x14ac:dyDescent="0.25">
      <c r="A12" s="7">
        <v>1981</v>
      </c>
      <c r="B12" s="21">
        <v>2329969373.9175501</v>
      </c>
      <c r="C12" s="21">
        <v>7838093158.1433401</v>
      </c>
      <c r="D12" s="21">
        <f t="shared" si="0"/>
        <v>29.726227118094943</v>
      </c>
    </row>
    <row r="13" spans="1:25" x14ac:dyDescent="0.25">
      <c r="A13" s="7">
        <v>1982</v>
      </c>
      <c r="B13" s="21">
        <v>2792154034.4657698</v>
      </c>
      <c r="C13" s="21">
        <v>9851897750.5320206</v>
      </c>
      <c r="D13" s="21">
        <f t="shared" si="0"/>
        <v>28.341281092924337</v>
      </c>
    </row>
    <row r="14" spans="1:25" x14ac:dyDescent="0.25">
      <c r="A14" s="7">
        <v>1983</v>
      </c>
      <c r="B14" s="21">
        <v>3121016196.7789302</v>
      </c>
      <c r="C14" s="21">
        <v>10998471235.3536</v>
      </c>
      <c r="D14" s="21">
        <f t="shared" si="0"/>
        <v>28.37681828676974</v>
      </c>
    </row>
    <row r="15" spans="1:25" x14ac:dyDescent="0.25">
      <c r="A15" s="7">
        <v>1984</v>
      </c>
      <c r="B15" s="21">
        <v>3368615122.0726199</v>
      </c>
      <c r="C15" s="21">
        <v>11854274700.2148</v>
      </c>
      <c r="D15" s="21">
        <f t="shared" si="0"/>
        <v>28.416880891174056</v>
      </c>
    </row>
    <row r="16" spans="1:25" x14ac:dyDescent="0.25">
      <c r="A16" s="7">
        <v>1985</v>
      </c>
      <c r="B16" s="21">
        <v>3891747210.3854399</v>
      </c>
      <c r="C16" s="21">
        <v>13127821992.879299</v>
      </c>
      <c r="D16" s="21">
        <f t="shared" si="0"/>
        <v>29.645033368797762</v>
      </c>
    </row>
    <row r="17" spans="1:4" x14ac:dyDescent="0.25">
      <c r="A17" s="7">
        <v>1986</v>
      </c>
      <c r="B17" s="21">
        <v>4129188231.0517001</v>
      </c>
      <c r="C17" s="21">
        <v>13706822556.643101</v>
      </c>
      <c r="D17" s="21">
        <f t="shared" si="0"/>
        <v>30.12505789717444</v>
      </c>
    </row>
    <row r="18" spans="1:4" x14ac:dyDescent="0.25">
      <c r="A18" s="7">
        <v>1987</v>
      </c>
      <c r="B18" s="21">
        <v>3939997257.3657498</v>
      </c>
      <c r="C18" s="21">
        <v>14171546693.348101</v>
      </c>
      <c r="D18" s="21">
        <f t="shared" si="0"/>
        <v>27.802168264492416</v>
      </c>
    </row>
    <row r="19" spans="1:4" x14ac:dyDescent="0.25">
      <c r="A19" s="7">
        <v>1988</v>
      </c>
      <c r="B19" s="21">
        <v>3496858667.9939699</v>
      </c>
      <c r="C19" s="21">
        <v>13935375410.7603</v>
      </c>
      <c r="D19" s="21">
        <f t="shared" si="0"/>
        <v>25.093394077448718</v>
      </c>
    </row>
    <row r="20" spans="1:4" x14ac:dyDescent="0.25">
      <c r="A20" s="7">
        <v>1989</v>
      </c>
      <c r="B20" s="21">
        <v>3678431213.2093401</v>
      </c>
      <c r="C20" s="21">
        <v>13426210441.310101</v>
      </c>
      <c r="D20" s="21">
        <f>(B20/C20)*100</f>
        <v>27.397389824096983</v>
      </c>
    </row>
    <row r="21" spans="1:4" s="21" customFormat="1" x14ac:dyDescent="0.25">
      <c r="A21" s="67" t="s">
        <v>42</v>
      </c>
      <c r="B21" s="67"/>
      <c r="C21" s="67"/>
      <c r="D21" s="67"/>
    </row>
    <row r="22" spans="1:4" x14ac:dyDescent="0.25">
      <c r="A22" s="7">
        <v>1990</v>
      </c>
      <c r="B22">
        <v>4441.22</v>
      </c>
      <c r="C22">
        <v>15735.21</v>
      </c>
      <c r="D22" s="45">
        <f>(B22/C22)*100</f>
        <v>28.224726584519686</v>
      </c>
    </row>
    <row r="23" spans="1:4" x14ac:dyDescent="0.25">
      <c r="A23" s="7">
        <v>1991</v>
      </c>
      <c r="B23">
        <v>4840.8</v>
      </c>
      <c r="C23">
        <v>16928.240000000002</v>
      </c>
      <c r="D23" s="45">
        <f t="shared" ref="D23:D43" si="1">(B23/C23)*100</f>
        <v>28.596002892208521</v>
      </c>
    </row>
    <row r="24" spans="1:4" x14ac:dyDescent="0.25">
      <c r="A24" s="7">
        <v>1992</v>
      </c>
      <c r="B24">
        <v>5250.04</v>
      </c>
      <c r="C24">
        <v>18165.57</v>
      </c>
      <c r="D24" s="45">
        <f t="shared" si="1"/>
        <v>28.901047421027805</v>
      </c>
    </row>
    <row r="25" spans="1:4" x14ac:dyDescent="0.25">
      <c r="A25" s="7">
        <v>1993</v>
      </c>
      <c r="B25">
        <v>5819.05</v>
      </c>
      <c r="C25">
        <v>19483.86</v>
      </c>
      <c r="D25" s="45">
        <f t="shared" si="1"/>
        <v>29.866001911325579</v>
      </c>
    </row>
    <row r="26" spans="1:4" x14ac:dyDescent="0.25">
      <c r="A26" s="7">
        <v>1994</v>
      </c>
      <c r="B26">
        <v>6244.93</v>
      </c>
      <c r="C26">
        <v>20648.12</v>
      </c>
      <c r="D26" s="45">
        <f t="shared" si="1"/>
        <v>30.244545266106552</v>
      </c>
    </row>
    <row r="27" spans="1:4" x14ac:dyDescent="0.25">
      <c r="A27" s="7">
        <v>1995</v>
      </c>
      <c r="B27">
        <v>7017.45</v>
      </c>
      <c r="C27">
        <v>22092.93</v>
      </c>
      <c r="D27" s="45">
        <f t="shared" si="1"/>
        <v>31.763328811524772</v>
      </c>
    </row>
    <row r="28" spans="1:4" x14ac:dyDescent="0.25">
      <c r="A28" s="7">
        <v>1996</v>
      </c>
      <c r="B28">
        <v>7534.96</v>
      </c>
      <c r="C28">
        <v>23254.94</v>
      </c>
      <c r="D28" s="45">
        <f t="shared" si="1"/>
        <v>32.401545650085531</v>
      </c>
    </row>
    <row r="29" spans="1:4" x14ac:dyDescent="0.25">
      <c r="A29" s="7">
        <v>1997</v>
      </c>
      <c r="B29">
        <v>8607.2000000000007</v>
      </c>
      <c r="C29">
        <v>25207.91</v>
      </c>
      <c r="D29" s="45">
        <f t="shared" si="1"/>
        <v>34.144837870335145</v>
      </c>
    </row>
    <row r="30" spans="1:4" x14ac:dyDescent="0.25">
      <c r="A30" s="7">
        <v>1998</v>
      </c>
      <c r="B30">
        <v>9479.76</v>
      </c>
      <c r="C30">
        <v>27411.73</v>
      </c>
      <c r="D30" s="45">
        <f t="shared" si="1"/>
        <v>34.582859235808904</v>
      </c>
    </row>
    <row r="31" spans="1:4" x14ac:dyDescent="0.25">
      <c r="A31" s="7">
        <v>1999</v>
      </c>
      <c r="B31">
        <v>11142.26</v>
      </c>
      <c r="C31">
        <v>31150.84</v>
      </c>
      <c r="D31" s="45">
        <f t="shared" si="1"/>
        <v>35.768730474041796</v>
      </c>
    </row>
    <row r="32" spans="1:4" x14ac:dyDescent="0.25">
      <c r="A32" s="7">
        <v>2000</v>
      </c>
      <c r="B32">
        <v>13004.61</v>
      </c>
      <c r="C32">
        <v>33010.26</v>
      </c>
      <c r="D32" s="45">
        <f t="shared" si="1"/>
        <v>39.395660621879379</v>
      </c>
    </row>
    <row r="33" spans="1:4" x14ac:dyDescent="0.25">
      <c r="A33" s="7">
        <v>2001</v>
      </c>
      <c r="B33">
        <v>16217.25</v>
      </c>
      <c r="C33">
        <v>39010.49</v>
      </c>
      <c r="D33" s="45">
        <f t="shared" si="1"/>
        <v>41.571510637267053</v>
      </c>
    </row>
    <row r="34" spans="1:4" x14ac:dyDescent="0.25">
      <c r="A34" s="7">
        <v>2002</v>
      </c>
      <c r="B34">
        <v>18753.740000000002</v>
      </c>
      <c r="C34">
        <v>43805.87</v>
      </c>
      <c r="D34" s="45">
        <f t="shared" si="1"/>
        <v>42.811020532179825</v>
      </c>
    </row>
    <row r="35" spans="1:4" x14ac:dyDescent="0.25">
      <c r="A35" s="7">
        <v>2003</v>
      </c>
      <c r="B35">
        <v>19753.419999999998</v>
      </c>
      <c r="C35">
        <v>46715.38</v>
      </c>
      <c r="D35" s="45">
        <f t="shared" si="1"/>
        <v>42.284618042280719</v>
      </c>
    </row>
    <row r="36" spans="1:4" x14ac:dyDescent="0.25">
      <c r="A36" s="7">
        <v>2004</v>
      </c>
      <c r="B36">
        <v>21428.27</v>
      </c>
      <c r="C36">
        <v>50430.94</v>
      </c>
      <c r="D36" s="45">
        <f t="shared" si="1"/>
        <v>42.490324392129111</v>
      </c>
    </row>
    <row r="37" spans="1:4" x14ac:dyDescent="0.25">
      <c r="A37" s="7">
        <v>2005</v>
      </c>
      <c r="B37">
        <v>10408.25</v>
      </c>
      <c r="C37">
        <v>55177.37</v>
      </c>
      <c r="D37" s="45">
        <f t="shared" si="1"/>
        <v>18.86325861489955</v>
      </c>
    </row>
    <row r="38" spans="1:4" x14ac:dyDescent="0.25">
      <c r="A38" s="7">
        <v>2006</v>
      </c>
      <c r="B38">
        <v>11938.4</v>
      </c>
      <c r="C38">
        <v>61087.57</v>
      </c>
      <c r="D38" s="45">
        <f t="shared" si="1"/>
        <v>19.543091990727408</v>
      </c>
    </row>
    <row r="39" spans="1:4" x14ac:dyDescent="0.25">
      <c r="A39" s="7">
        <v>2007</v>
      </c>
      <c r="B39">
        <v>13878.09</v>
      </c>
      <c r="C39">
        <v>69539.45</v>
      </c>
      <c r="D39" s="45">
        <f t="shared" si="1"/>
        <v>19.95714662684275</v>
      </c>
    </row>
    <row r="40" spans="1:4" x14ac:dyDescent="0.25">
      <c r="A40" s="7">
        <v>2008</v>
      </c>
      <c r="B40">
        <v>14043.59</v>
      </c>
      <c r="C40">
        <v>77008.67</v>
      </c>
      <c r="D40" s="45">
        <f t="shared" si="1"/>
        <v>18.236375202947929</v>
      </c>
    </row>
    <row r="41" spans="1:4" x14ac:dyDescent="0.25">
      <c r="A41" s="7">
        <v>2009</v>
      </c>
      <c r="B41">
        <v>11474.84</v>
      </c>
      <c r="C41">
        <v>78499.850000000006</v>
      </c>
      <c r="D41" s="45">
        <f t="shared" si="1"/>
        <v>14.617658505079945</v>
      </c>
    </row>
    <row r="42" spans="1:4" x14ac:dyDescent="0.25">
      <c r="A42" s="7">
        <v>2010</v>
      </c>
      <c r="B42">
        <v>10063.36</v>
      </c>
      <c r="C42">
        <v>103426.65</v>
      </c>
      <c r="D42" s="45">
        <f t="shared" si="1"/>
        <v>9.7299487124450046</v>
      </c>
    </row>
    <row r="43" spans="1:4" x14ac:dyDescent="0.25">
      <c r="A43" s="7">
        <v>2011</v>
      </c>
      <c r="B43">
        <v>9174.74</v>
      </c>
      <c r="C43">
        <v>76536.350000000006</v>
      </c>
      <c r="D43" s="45">
        <f t="shared" si="1"/>
        <v>11.987428195883393</v>
      </c>
    </row>
  </sheetData>
  <mergeCells count="2">
    <mergeCell ref="A1:D1"/>
    <mergeCell ref="A21:D21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4"/>
  <sheetViews>
    <sheetView workbookViewId="0">
      <selection activeCell="E12" sqref="E12"/>
    </sheetView>
  </sheetViews>
  <sheetFormatPr defaultRowHeight="15" x14ac:dyDescent="0.25"/>
  <cols>
    <col min="1" max="1" width="5" bestFit="1" customWidth="1"/>
    <col min="2" max="3" width="30" bestFit="1" customWidth="1"/>
  </cols>
  <sheetData>
    <row r="1" spans="1:3" x14ac:dyDescent="0.25">
      <c r="A1" s="67" t="s">
        <v>42</v>
      </c>
      <c r="B1" s="67"/>
      <c r="C1" s="67"/>
    </row>
    <row r="2" spans="1:3" x14ac:dyDescent="0.25">
      <c r="A2" s="8" t="s">
        <v>0</v>
      </c>
      <c r="B2" s="8" t="s">
        <v>40</v>
      </c>
      <c r="C2" s="8" t="s">
        <v>41</v>
      </c>
    </row>
    <row r="3" spans="1:3" x14ac:dyDescent="0.25">
      <c r="A3" s="7">
        <v>1990</v>
      </c>
      <c r="B3">
        <v>102815</v>
      </c>
      <c r="C3">
        <v>370739</v>
      </c>
    </row>
    <row r="4" spans="1:3" x14ac:dyDescent="0.25">
      <c r="A4" s="7">
        <v>1991</v>
      </c>
      <c r="B4">
        <v>112223</v>
      </c>
      <c r="C4">
        <v>413102</v>
      </c>
    </row>
    <row r="5" spans="1:3" x14ac:dyDescent="0.25">
      <c r="A5" s="7">
        <v>1992</v>
      </c>
      <c r="B5">
        <v>114973</v>
      </c>
      <c r="C5">
        <v>445499</v>
      </c>
    </row>
    <row r="6" spans="1:3" x14ac:dyDescent="0.25">
      <c r="A6" s="7">
        <v>1993</v>
      </c>
      <c r="B6">
        <v>115884</v>
      </c>
      <c r="C6">
        <v>466890</v>
      </c>
    </row>
    <row r="7" spans="1:3" x14ac:dyDescent="0.25">
      <c r="A7" s="7">
        <v>1994</v>
      </c>
      <c r="B7">
        <v>121794</v>
      </c>
      <c r="C7">
        <v>469415</v>
      </c>
    </row>
    <row r="8" spans="1:3" x14ac:dyDescent="0.25">
      <c r="A8" s="7">
        <v>1995</v>
      </c>
      <c r="B8">
        <v>123115</v>
      </c>
      <c r="C8">
        <v>497257</v>
      </c>
    </row>
    <row r="9" spans="1:3" x14ac:dyDescent="0.25">
      <c r="A9" s="7">
        <v>1996</v>
      </c>
      <c r="B9">
        <v>132954</v>
      </c>
      <c r="C9">
        <v>526526</v>
      </c>
    </row>
    <row r="10" spans="1:3" x14ac:dyDescent="0.25">
      <c r="A10" s="7">
        <v>1997</v>
      </c>
      <c r="B10">
        <v>142232</v>
      </c>
      <c r="C10">
        <v>526744</v>
      </c>
    </row>
    <row r="11" spans="1:3" x14ac:dyDescent="0.25">
      <c r="A11" s="7">
        <v>1998</v>
      </c>
      <c r="B11">
        <v>149061</v>
      </c>
      <c r="C11">
        <v>536998</v>
      </c>
    </row>
    <row r="12" spans="1:3" x14ac:dyDescent="0.25">
      <c r="A12" s="7">
        <v>1999</v>
      </c>
      <c r="B12">
        <v>157049</v>
      </c>
      <c r="C12">
        <v>542627</v>
      </c>
    </row>
    <row r="13" spans="1:3" x14ac:dyDescent="0.25">
      <c r="A13" s="7">
        <v>2000</v>
      </c>
      <c r="B13">
        <v>167046</v>
      </c>
      <c r="C13">
        <v>549577</v>
      </c>
    </row>
    <row r="14" spans="1:3" x14ac:dyDescent="0.25">
      <c r="A14" s="7">
        <v>2001</v>
      </c>
      <c r="B14">
        <v>183495</v>
      </c>
      <c r="C14">
        <v>599118</v>
      </c>
    </row>
    <row r="15" spans="1:3" x14ac:dyDescent="0.25">
      <c r="A15" s="7">
        <v>2002</v>
      </c>
      <c r="B15">
        <v>192980</v>
      </c>
      <c r="C15">
        <v>613403</v>
      </c>
    </row>
    <row r="16" spans="1:3" x14ac:dyDescent="0.25">
      <c r="A16" s="7">
        <v>2003</v>
      </c>
      <c r="B16">
        <v>199570</v>
      </c>
      <c r="C16">
        <v>645124</v>
      </c>
    </row>
    <row r="17" spans="1:3" x14ac:dyDescent="0.25">
      <c r="A17" s="7">
        <v>2004</v>
      </c>
      <c r="B17">
        <v>215366</v>
      </c>
      <c r="C17">
        <v>664298</v>
      </c>
    </row>
    <row r="18" spans="1:3" x14ac:dyDescent="0.25">
      <c r="A18" s="7">
        <v>2005</v>
      </c>
      <c r="B18">
        <v>221475</v>
      </c>
      <c r="C18">
        <v>688251</v>
      </c>
    </row>
    <row r="19" spans="1:3" x14ac:dyDescent="0.25">
      <c r="A19" s="7">
        <v>2006</v>
      </c>
      <c r="B19">
        <v>230209</v>
      </c>
      <c r="C19">
        <v>723375</v>
      </c>
    </row>
    <row r="20" spans="1:3" x14ac:dyDescent="0.25">
      <c r="A20" s="7">
        <v>2007</v>
      </c>
      <c r="B20">
        <v>232120</v>
      </c>
      <c r="C20">
        <v>740269</v>
      </c>
    </row>
    <row r="21" spans="1:3" x14ac:dyDescent="0.25">
      <c r="A21" s="7">
        <v>2008</v>
      </c>
      <c r="B21">
        <v>242427</v>
      </c>
      <c r="C21">
        <v>765537</v>
      </c>
    </row>
    <row r="22" spans="1:3" x14ac:dyDescent="0.25">
      <c r="A22" s="7">
        <v>2009</v>
      </c>
      <c r="B22">
        <v>253270</v>
      </c>
      <c r="C22">
        <v>788361</v>
      </c>
    </row>
    <row r="23" spans="1:3" x14ac:dyDescent="0.25">
      <c r="A23" s="7">
        <v>2010</v>
      </c>
      <c r="B23">
        <v>247189</v>
      </c>
      <c r="C23">
        <v>782101</v>
      </c>
    </row>
    <row r="24" spans="1:3" x14ac:dyDescent="0.25">
      <c r="A24" s="7">
        <v>2011</v>
      </c>
      <c r="B24">
        <v>241196</v>
      </c>
      <c r="C24">
        <v>788137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3"/>
  <sheetViews>
    <sheetView workbookViewId="0">
      <selection activeCell="G3" sqref="G3:G53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12.28515625" bestFit="1" customWidth="1"/>
    <col min="4" max="4" width="40.7109375" bestFit="1" customWidth="1"/>
    <col min="5" max="5" width="29" bestFit="1" customWidth="1"/>
    <col min="6" max="6" width="22.7109375" bestFit="1" customWidth="1"/>
    <col min="7" max="7" width="21.5703125" bestFit="1" customWidth="1"/>
  </cols>
  <sheetData>
    <row r="1" spans="1:7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7" x14ac:dyDescent="0.25">
      <c r="A2" s="67" t="s">
        <v>150</v>
      </c>
      <c r="B2" s="67"/>
      <c r="C2" s="67"/>
      <c r="D2" s="67"/>
      <c r="E2" s="67"/>
      <c r="F2" s="67"/>
      <c r="G2" s="67"/>
    </row>
    <row r="3" spans="1:7" x14ac:dyDescent="0.25">
      <c r="A3" s="5">
        <v>1958</v>
      </c>
      <c r="B3" s="1">
        <v>1679589</v>
      </c>
      <c r="C3" s="1">
        <v>224010</v>
      </c>
      <c r="D3" s="1">
        <v>1455579</v>
      </c>
      <c r="E3" s="1">
        <v>2787141</v>
      </c>
      <c r="F3" s="1">
        <f>(D3/E3)*100</f>
        <v>52.224806710532398</v>
      </c>
      <c r="G3" s="1">
        <f>(B3/E3)*100</f>
        <v>60.262075008045876</v>
      </c>
    </row>
    <row r="4" spans="1:7" x14ac:dyDescent="0.25">
      <c r="A4" s="5">
        <v>1959</v>
      </c>
      <c r="B4" s="1">
        <v>1882972</v>
      </c>
      <c r="C4" s="1">
        <v>259088</v>
      </c>
      <c r="D4" s="1">
        <v>1623884</v>
      </c>
      <c r="E4" s="1">
        <v>3118924</v>
      </c>
      <c r="F4" s="1">
        <f t="shared" ref="F4:F53" si="0">(D4/E4)*100</f>
        <v>52.065520031908441</v>
      </c>
      <c r="G4" s="1">
        <f t="shared" ref="G4:G53" si="1">(B4/E4)*100</f>
        <v>60.37248743476917</v>
      </c>
    </row>
    <row r="5" spans="1:7" x14ac:dyDescent="0.25">
      <c r="A5" s="5">
        <v>1960</v>
      </c>
      <c r="B5" s="1">
        <v>2256572</v>
      </c>
      <c r="C5" s="1">
        <v>331666</v>
      </c>
      <c r="D5" s="1">
        <v>1924906</v>
      </c>
      <c r="E5" s="1">
        <v>3668054</v>
      </c>
      <c r="F5" s="1">
        <f t="shared" si="0"/>
        <v>52.477580755354204</v>
      </c>
      <c r="G5" s="1">
        <f>(B5/E5)*100</f>
        <v>61.519595949241747</v>
      </c>
    </row>
    <row r="6" spans="1:7" x14ac:dyDescent="0.25">
      <c r="A6" s="5">
        <v>1961</v>
      </c>
      <c r="B6" s="1">
        <v>2781954</v>
      </c>
      <c r="C6" s="1">
        <v>390874</v>
      </c>
      <c r="D6" s="1">
        <v>2391080</v>
      </c>
      <c r="E6" s="1">
        <v>4454548</v>
      </c>
      <c r="F6" s="1">
        <f t="shared" si="0"/>
        <v>53.677275449720149</v>
      </c>
      <c r="G6" s="1">
        <f t="shared" si="1"/>
        <v>62.451992884575489</v>
      </c>
    </row>
    <row r="7" spans="1:7" x14ac:dyDescent="0.25">
      <c r="A7" s="5">
        <v>1962</v>
      </c>
      <c r="B7" s="1">
        <v>3374975</v>
      </c>
      <c r="C7" s="1">
        <v>487609</v>
      </c>
      <c r="D7" s="1">
        <v>2887366</v>
      </c>
      <c r="E7" s="1">
        <v>5443983</v>
      </c>
      <c r="F7" s="1">
        <f t="shared" si="0"/>
        <v>53.037748280992062</v>
      </c>
      <c r="G7" s="1">
        <f t="shared" si="1"/>
        <v>61.99459109258791</v>
      </c>
    </row>
    <row r="8" spans="1:7" x14ac:dyDescent="0.25">
      <c r="A8" s="5">
        <v>1963</v>
      </c>
      <c r="B8" s="1">
        <v>3893652</v>
      </c>
      <c r="C8" s="1">
        <v>584819</v>
      </c>
      <c r="D8" s="1">
        <v>3308833</v>
      </c>
      <c r="E8" s="1">
        <v>6353125</v>
      </c>
      <c r="F8" s="1">
        <f t="shared" si="0"/>
        <v>52.081975405804229</v>
      </c>
      <c r="G8" s="1">
        <f t="shared" si="1"/>
        <v>61.287193310378754</v>
      </c>
    </row>
    <row r="9" spans="1:7" x14ac:dyDescent="0.25">
      <c r="A9" s="5">
        <v>1964</v>
      </c>
      <c r="B9" s="1">
        <v>4459278</v>
      </c>
      <c r="C9" s="1">
        <v>637310</v>
      </c>
      <c r="D9" s="1">
        <v>3821968</v>
      </c>
      <c r="E9" s="1">
        <v>7132937</v>
      </c>
      <c r="F9" s="1">
        <f t="shared" si="0"/>
        <v>53.581967708392774</v>
      </c>
      <c r="G9" s="1">
        <f t="shared" si="1"/>
        <v>62.516716466162535</v>
      </c>
    </row>
    <row r="10" spans="1:7" x14ac:dyDescent="0.25">
      <c r="A10" s="5">
        <v>1965</v>
      </c>
      <c r="B10" s="1">
        <v>5081327</v>
      </c>
      <c r="C10" s="1">
        <v>716187</v>
      </c>
      <c r="D10" s="1">
        <v>4365140</v>
      </c>
      <c r="E10" s="1">
        <v>8088157</v>
      </c>
      <c r="F10" s="1">
        <f t="shared" si="0"/>
        <v>53.969526061375902</v>
      </c>
      <c r="G10" s="1">
        <f t="shared" si="1"/>
        <v>62.824287411829417</v>
      </c>
    </row>
    <row r="11" spans="1:7" x14ac:dyDescent="0.25">
      <c r="A11" s="5">
        <v>1966</v>
      </c>
      <c r="B11" s="1">
        <v>5855957</v>
      </c>
      <c r="C11" s="1">
        <v>829780</v>
      </c>
      <c r="D11" s="1">
        <v>5026177</v>
      </c>
      <c r="E11" s="1">
        <v>9485373</v>
      </c>
      <c r="F11" s="1">
        <f t="shared" si="0"/>
        <v>52.98871219929886</v>
      </c>
      <c r="G11" s="1">
        <f t="shared" si="1"/>
        <v>61.736707665581527</v>
      </c>
    </row>
    <row r="12" spans="1:7" x14ac:dyDescent="0.25">
      <c r="A12" s="5">
        <v>1967</v>
      </c>
      <c r="B12" s="1">
        <v>6710515</v>
      </c>
      <c r="C12" s="1">
        <v>985018</v>
      </c>
      <c r="D12" s="1">
        <v>5725497</v>
      </c>
      <c r="E12" s="1">
        <v>10838532</v>
      </c>
      <c r="F12" s="1">
        <f t="shared" si="0"/>
        <v>52.825391851959289</v>
      </c>
      <c r="G12" s="1">
        <f t="shared" si="1"/>
        <v>61.913504522568189</v>
      </c>
    </row>
    <row r="13" spans="1:7" x14ac:dyDescent="0.25">
      <c r="A13" s="5">
        <v>1968</v>
      </c>
      <c r="B13" s="1">
        <v>7895494</v>
      </c>
      <c r="C13" s="1">
        <v>1165920</v>
      </c>
      <c r="D13" s="1">
        <v>6729574</v>
      </c>
      <c r="E13" s="1">
        <v>12666656</v>
      </c>
      <c r="F13" s="1">
        <f t="shared" si="0"/>
        <v>53.1282605290615</v>
      </c>
      <c r="G13" s="1">
        <f t="shared" si="1"/>
        <v>62.332899859284097</v>
      </c>
    </row>
    <row r="14" spans="1:7" x14ac:dyDescent="0.25">
      <c r="A14" s="5">
        <v>1969</v>
      </c>
      <c r="B14" s="1">
        <v>9466736</v>
      </c>
      <c r="C14" s="1">
        <v>1432824</v>
      </c>
      <c r="D14" s="1">
        <v>8033912</v>
      </c>
      <c r="E14" s="1">
        <v>14951750</v>
      </c>
      <c r="F14" s="1">
        <f t="shared" si="0"/>
        <v>53.732252077516009</v>
      </c>
      <c r="G14" s="1">
        <f t="shared" si="1"/>
        <v>63.315237346798867</v>
      </c>
    </row>
    <row r="15" spans="1:7" x14ac:dyDescent="0.25">
      <c r="A15" s="5">
        <v>1970</v>
      </c>
      <c r="B15" s="1">
        <v>11586435</v>
      </c>
      <c r="C15" s="1">
        <v>1771557</v>
      </c>
      <c r="D15" s="1">
        <v>9814878</v>
      </c>
      <c r="E15" s="1">
        <v>18002575</v>
      </c>
      <c r="F15" s="1">
        <f t="shared" si="0"/>
        <v>54.519300711148269</v>
      </c>
      <c r="G15" s="1">
        <f t="shared" si="1"/>
        <v>64.359876295474393</v>
      </c>
    </row>
    <row r="16" spans="1:7" x14ac:dyDescent="0.25">
      <c r="A16" s="5">
        <v>1971</v>
      </c>
      <c r="B16" s="1">
        <v>13889392</v>
      </c>
      <c r="C16" s="1">
        <v>1979863</v>
      </c>
      <c r="D16" s="1">
        <v>11909529</v>
      </c>
      <c r="E16" s="1">
        <v>21470660</v>
      </c>
      <c r="F16" s="1">
        <f t="shared" si="0"/>
        <v>55.468853775338069</v>
      </c>
      <c r="G16" s="1">
        <f t="shared" si="1"/>
        <v>64.690102679656789</v>
      </c>
    </row>
    <row r="17" spans="1:7" x14ac:dyDescent="0.25">
      <c r="A17" s="5">
        <v>1972</v>
      </c>
      <c r="B17" s="1">
        <v>16984278</v>
      </c>
      <c r="C17" s="1">
        <v>2365995</v>
      </c>
      <c r="D17" s="1">
        <v>14618283</v>
      </c>
      <c r="E17" s="1">
        <v>26550455</v>
      </c>
      <c r="F17" s="1">
        <f t="shared" si="0"/>
        <v>55.058502763888605</v>
      </c>
      <c r="G17" s="1">
        <f t="shared" si="1"/>
        <v>63.969818972970515</v>
      </c>
    </row>
    <row r="18" spans="1:7" x14ac:dyDescent="0.25">
      <c r="A18" s="5">
        <v>1973</v>
      </c>
      <c r="B18" s="1">
        <v>20679031</v>
      </c>
      <c r="C18" s="1">
        <v>3205148</v>
      </c>
      <c r="D18" s="1">
        <v>17473883</v>
      </c>
      <c r="E18" s="1">
        <v>32252186</v>
      </c>
      <c r="F18" s="1">
        <f t="shared" si="0"/>
        <v>54.178910539583271</v>
      </c>
      <c r="G18" s="1">
        <f t="shared" si="1"/>
        <v>64.116680339124926</v>
      </c>
    </row>
    <row r="19" spans="1:7" x14ac:dyDescent="0.25">
      <c r="A19" s="5">
        <v>1974</v>
      </c>
      <c r="B19" s="1">
        <v>27054465</v>
      </c>
      <c r="C19" s="1">
        <v>4166577</v>
      </c>
      <c r="D19" s="1">
        <v>22887888</v>
      </c>
      <c r="E19" s="1">
        <v>41987681</v>
      </c>
      <c r="F19" s="1">
        <f t="shared" si="0"/>
        <v>54.510960012295037</v>
      </c>
      <c r="G19" s="1">
        <f t="shared" si="1"/>
        <v>64.434292048660652</v>
      </c>
    </row>
    <row r="20" spans="1:7" x14ac:dyDescent="0.25">
      <c r="A20" s="5">
        <v>1975</v>
      </c>
      <c r="B20" s="1">
        <v>28984628</v>
      </c>
      <c r="C20" s="1">
        <v>3330160</v>
      </c>
      <c r="D20" s="1">
        <v>25654468</v>
      </c>
      <c r="E20" s="1">
        <v>46515347</v>
      </c>
      <c r="F20" s="1">
        <f t="shared" si="0"/>
        <v>55.152696162838467</v>
      </c>
      <c r="G20" s="1">
        <f t="shared" si="1"/>
        <v>62.311967703906411</v>
      </c>
    </row>
    <row r="21" spans="1:7" x14ac:dyDescent="0.25">
      <c r="A21" s="5">
        <v>1976</v>
      </c>
      <c r="B21" s="1">
        <v>32780292</v>
      </c>
      <c r="C21" s="1">
        <v>3873256</v>
      </c>
      <c r="D21" s="1">
        <v>28907036</v>
      </c>
      <c r="E21" s="1">
        <v>53374648</v>
      </c>
      <c r="F21" s="1">
        <f t="shared" si="0"/>
        <v>54.158738433272667</v>
      </c>
      <c r="G21" s="1">
        <f t="shared" si="1"/>
        <v>61.41547200461163</v>
      </c>
    </row>
    <row r="22" spans="1:7" x14ac:dyDescent="0.25">
      <c r="A22" s="5">
        <v>1977</v>
      </c>
      <c r="B22" s="1">
        <v>38185807</v>
      </c>
      <c r="C22" s="1">
        <v>4823688</v>
      </c>
      <c r="D22" s="1">
        <v>33362119</v>
      </c>
      <c r="E22" s="1">
        <v>62421961</v>
      </c>
      <c r="F22" s="1">
        <f t="shared" si="0"/>
        <v>53.446124513774883</v>
      </c>
      <c r="G22" s="1">
        <f t="shared" si="1"/>
        <v>61.173674117671503</v>
      </c>
    </row>
    <row r="23" spans="1:7" x14ac:dyDescent="0.25">
      <c r="A23" s="5">
        <v>1978</v>
      </c>
      <c r="B23" s="1">
        <v>44088080</v>
      </c>
      <c r="C23" s="1">
        <v>5741085</v>
      </c>
      <c r="D23" s="1">
        <v>38346995</v>
      </c>
      <c r="E23" s="1">
        <v>72443025</v>
      </c>
      <c r="F23" s="1">
        <f t="shared" si="0"/>
        <v>52.934005723808461</v>
      </c>
      <c r="G23" s="1">
        <f t="shared" si="1"/>
        <v>60.858971584911039</v>
      </c>
    </row>
    <row r="24" spans="1:7" x14ac:dyDescent="0.25">
      <c r="A24" s="5">
        <v>1979</v>
      </c>
      <c r="B24" s="1">
        <v>48741667</v>
      </c>
      <c r="C24" s="1">
        <v>6663721</v>
      </c>
      <c r="D24" s="1">
        <v>42077946</v>
      </c>
      <c r="E24" s="1">
        <v>80867777</v>
      </c>
      <c r="F24" s="1">
        <f t="shared" si="0"/>
        <v>52.033019282822622</v>
      </c>
      <c r="G24" s="1">
        <f t="shared" si="1"/>
        <v>60.273286602153043</v>
      </c>
    </row>
    <row r="25" spans="1:7" x14ac:dyDescent="0.25">
      <c r="A25" s="5">
        <v>1980</v>
      </c>
      <c r="B25" s="1">
        <v>53609545</v>
      </c>
      <c r="C25" s="1">
        <v>7828761</v>
      </c>
      <c r="D25" s="1">
        <v>45780784</v>
      </c>
      <c r="E25" s="1">
        <v>89185810</v>
      </c>
      <c r="F25" s="1">
        <f t="shared" si="0"/>
        <v>51.331914796759705</v>
      </c>
      <c r="G25" s="1">
        <f t="shared" si="1"/>
        <v>60.109949105132308</v>
      </c>
    </row>
    <row r="26" spans="1:7" x14ac:dyDescent="0.25">
      <c r="A26" s="5">
        <v>1981</v>
      </c>
      <c r="B26" s="1">
        <v>57861872</v>
      </c>
      <c r="C26" s="1">
        <v>8696579</v>
      </c>
      <c r="D26" s="1">
        <v>49165293</v>
      </c>
      <c r="E26" s="1">
        <v>96086447</v>
      </c>
      <c r="F26" s="1">
        <f t="shared" si="0"/>
        <v>51.167770830364866</v>
      </c>
      <c r="G26" s="1">
        <f t="shared" si="1"/>
        <v>60.21855714989649</v>
      </c>
    </row>
    <row r="27" spans="1:7" x14ac:dyDescent="0.25">
      <c r="A27" s="5">
        <v>1982</v>
      </c>
      <c r="B27" s="1">
        <v>59105042</v>
      </c>
      <c r="C27" s="1">
        <v>7971785</v>
      </c>
      <c r="D27" s="1">
        <v>51133257</v>
      </c>
      <c r="E27" s="1">
        <v>98378321</v>
      </c>
      <c r="F27" s="1">
        <f t="shared" si="0"/>
        <v>51.976143199272528</v>
      </c>
      <c r="G27" s="1">
        <f t="shared" si="1"/>
        <v>60.079335974843481</v>
      </c>
    </row>
    <row r="28" spans="1:7" x14ac:dyDescent="0.25">
      <c r="A28" s="5">
        <v>1983</v>
      </c>
      <c r="B28" s="1">
        <v>59967365</v>
      </c>
      <c r="C28" s="1">
        <v>7660418</v>
      </c>
      <c r="D28" s="1">
        <v>52306947</v>
      </c>
      <c r="E28" s="1">
        <v>100689761</v>
      </c>
      <c r="F28" s="1">
        <f t="shared" si="0"/>
        <v>51.94862564029723</v>
      </c>
      <c r="G28" s="1">
        <f t="shared" si="1"/>
        <v>59.556567027704041</v>
      </c>
    </row>
    <row r="29" spans="1:7" x14ac:dyDescent="0.25">
      <c r="A29" s="5">
        <v>1984</v>
      </c>
      <c r="B29" s="1">
        <v>63088964</v>
      </c>
      <c r="C29" s="1">
        <v>9219002</v>
      </c>
      <c r="D29" s="1">
        <v>53869962</v>
      </c>
      <c r="E29" s="1">
        <v>105350585</v>
      </c>
      <c r="F29" s="1">
        <f t="shared" si="0"/>
        <v>51.133994177630818</v>
      </c>
      <c r="G29" s="1">
        <f t="shared" si="1"/>
        <v>59.88477804845602</v>
      </c>
    </row>
    <row r="30" spans="1:7" x14ac:dyDescent="0.25">
      <c r="A30" s="5">
        <v>1985</v>
      </c>
      <c r="B30" s="1">
        <v>65983463</v>
      </c>
      <c r="C30" s="1">
        <v>9690000</v>
      </c>
      <c r="D30" s="1">
        <v>56293463</v>
      </c>
      <c r="E30" s="1">
        <v>109298463</v>
      </c>
      <c r="F30" s="1">
        <f t="shared" si="0"/>
        <v>51.504350065746117</v>
      </c>
      <c r="G30" s="1">
        <f t="shared" si="1"/>
        <v>60.369982512928843</v>
      </c>
    </row>
    <row r="31" spans="1:7" x14ac:dyDescent="0.25">
      <c r="A31" s="5">
        <v>1986</v>
      </c>
      <c r="B31" s="1">
        <v>68452063</v>
      </c>
      <c r="C31" s="1">
        <v>9735000</v>
      </c>
      <c r="D31" s="1">
        <v>58717063</v>
      </c>
      <c r="E31" s="1">
        <v>112357063</v>
      </c>
      <c r="F31" s="1">
        <f t="shared" si="0"/>
        <v>52.259343055273696</v>
      </c>
      <c r="G31" s="1">
        <f t="shared" si="1"/>
        <v>60.923684877736619</v>
      </c>
    </row>
    <row r="32" spans="1:7" x14ac:dyDescent="0.25">
      <c r="A32" s="5">
        <v>1987</v>
      </c>
      <c r="B32" s="1">
        <v>74306132</v>
      </c>
      <c r="C32" s="1">
        <v>11086000</v>
      </c>
      <c r="D32" s="1">
        <v>63220132</v>
      </c>
      <c r="E32" s="1">
        <v>120951132</v>
      </c>
      <c r="F32" s="1">
        <f t="shared" si="0"/>
        <v>52.269152801314831</v>
      </c>
      <c r="G32" s="1">
        <f t="shared" si="1"/>
        <v>61.434837997216931</v>
      </c>
    </row>
    <row r="33" spans="1:7" x14ac:dyDescent="0.25">
      <c r="A33" s="5">
        <v>1988</v>
      </c>
      <c r="B33" s="1">
        <v>79432636</v>
      </c>
      <c r="C33" s="1">
        <v>13031000</v>
      </c>
      <c r="D33" s="1">
        <v>66401636</v>
      </c>
      <c r="E33" s="1">
        <v>127872636</v>
      </c>
      <c r="F33" s="1">
        <f t="shared" si="0"/>
        <v>51.927948056064167</v>
      </c>
      <c r="G33" s="1">
        <f t="shared" si="1"/>
        <v>62.118556780201196</v>
      </c>
    </row>
    <row r="34" spans="1:7" x14ac:dyDescent="0.25">
      <c r="A34" s="5">
        <v>1989</v>
      </c>
      <c r="B34" s="1">
        <v>87694016</v>
      </c>
      <c r="C34" s="1">
        <v>14965000</v>
      </c>
      <c r="D34" s="1">
        <v>72729016</v>
      </c>
      <c r="E34" s="1">
        <v>138588016</v>
      </c>
      <c r="F34" s="1">
        <f t="shared" si="0"/>
        <v>52.478575059477009</v>
      </c>
      <c r="G34" s="1">
        <f t="shared" si="1"/>
        <v>63.276767018585502</v>
      </c>
    </row>
    <row r="35" spans="1:7" x14ac:dyDescent="0.25">
      <c r="A35" s="5">
        <v>1990</v>
      </c>
      <c r="B35" s="1">
        <v>94404217</v>
      </c>
      <c r="C35" s="1">
        <v>15931000</v>
      </c>
      <c r="D35" s="1">
        <v>78473217</v>
      </c>
      <c r="E35" s="1">
        <v>147742217</v>
      </c>
      <c r="F35" s="1">
        <f t="shared" si="0"/>
        <v>53.114958333135078</v>
      </c>
      <c r="G35" s="1">
        <f t="shared" si="1"/>
        <v>63.897929053007239</v>
      </c>
    </row>
    <row r="36" spans="1:7" x14ac:dyDescent="0.25">
      <c r="A36" s="5">
        <v>1991</v>
      </c>
      <c r="B36" s="1">
        <v>99606515</v>
      </c>
      <c r="C36" s="1">
        <v>15800000</v>
      </c>
      <c r="D36" s="1">
        <v>83806515</v>
      </c>
      <c r="E36" s="1">
        <v>154353515</v>
      </c>
      <c r="F36" s="1">
        <f t="shared" si="0"/>
        <v>54.295177534505775</v>
      </c>
      <c r="G36" s="1">
        <f t="shared" si="1"/>
        <v>64.531419967987119</v>
      </c>
    </row>
    <row r="37" spans="1:7" x14ac:dyDescent="0.25">
      <c r="A37" s="5">
        <v>1992</v>
      </c>
      <c r="B37" s="1">
        <v>103763705</v>
      </c>
      <c r="C37" s="1">
        <v>14204000</v>
      </c>
      <c r="D37" s="1">
        <v>89559705</v>
      </c>
      <c r="E37" s="1">
        <v>160056705</v>
      </c>
      <c r="F37" s="1">
        <f t="shared" si="0"/>
        <v>55.95498482865807</v>
      </c>
      <c r="G37" s="1">
        <f t="shared" si="1"/>
        <v>64.829339701826299</v>
      </c>
    </row>
    <row r="38" spans="1:7" x14ac:dyDescent="0.25">
      <c r="A38" s="5">
        <v>1993</v>
      </c>
      <c r="B38" s="1">
        <v>107026359</v>
      </c>
      <c r="C38" s="1">
        <v>13950000</v>
      </c>
      <c r="D38" s="1">
        <v>93076359</v>
      </c>
      <c r="E38" s="1">
        <v>168178359</v>
      </c>
      <c r="F38" s="1">
        <f t="shared" si="0"/>
        <v>55.343838263994485</v>
      </c>
      <c r="G38" s="1">
        <f t="shared" si="1"/>
        <v>63.63860346621648</v>
      </c>
    </row>
    <row r="39" spans="1:7" x14ac:dyDescent="0.25">
      <c r="A39" s="5">
        <v>1994</v>
      </c>
      <c r="B39" s="1">
        <v>105886836</v>
      </c>
      <c r="C39" s="1">
        <v>12069000</v>
      </c>
      <c r="D39" s="1">
        <v>93817836</v>
      </c>
      <c r="E39" s="1">
        <v>167431836</v>
      </c>
      <c r="F39" s="1">
        <f t="shared" si="0"/>
        <v>56.033451129330025</v>
      </c>
      <c r="G39" s="1">
        <f t="shared" si="1"/>
        <v>63.241757678629284</v>
      </c>
    </row>
    <row r="40" spans="1:7" x14ac:dyDescent="0.25">
      <c r="A40" s="5">
        <v>1995</v>
      </c>
      <c r="B40" s="1">
        <v>111246511</v>
      </c>
      <c r="C40" s="1">
        <v>12302000</v>
      </c>
      <c r="D40" s="1">
        <v>98944511</v>
      </c>
      <c r="E40" s="1">
        <v>174883511</v>
      </c>
      <c r="F40" s="1">
        <f t="shared" si="0"/>
        <v>56.577381386173109</v>
      </c>
      <c r="G40" s="1">
        <f t="shared" si="1"/>
        <v>63.611778128127817</v>
      </c>
    </row>
    <row r="41" spans="1:7" x14ac:dyDescent="0.25">
      <c r="A41" s="5">
        <v>1996</v>
      </c>
      <c r="B41" s="1">
        <v>112971140</v>
      </c>
      <c r="C41" s="1">
        <v>13945000</v>
      </c>
      <c r="D41" s="1">
        <v>99026140</v>
      </c>
      <c r="E41" s="1">
        <v>177874140</v>
      </c>
      <c r="F41" s="1">
        <f t="shared" si="0"/>
        <v>55.672027423435466</v>
      </c>
      <c r="G41" s="1">
        <f t="shared" si="1"/>
        <v>63.511840450781662</v>
      </c>
    </row>
    <row r="42" spans="1:7" x14ac:dyDescent="0.25">
      <c r="A42" s="5">
        <v>1997</v>
      </c>
      <c r="B42" s="1">
        <v>113154772</v>
      </c>
      <c r="C42" s="1">
        <v>15481000</v>
      </c>
      <c r="D42" s="1">
        <v>97673772</v>
      </c>
      <c r="E42" s="1">
        <v>176520772</v>
      </c>
      <c r="F42" s="1">
        <f t="shared" si="0"/>
        <v>55.332735571766023</v>
      </c>
      <c r="G42" s="1">
        <f t="shared" si="1"/>
        <v>64.102808251937631</v>
      </c>
    </row>
    <row r="43" spans="1:7" x14ac:dyDescent="0.25">
      <c r="A43" s="5">
        <v>1998</v>
      </c>
      <c r="B43" s="1">
        <v>114502545</v>
      </c>
      <c r="C43" s="1">
        <v>14305000</v>
      </c>
      <c r="D43" s="1">
        <v>100197545</v>
      </c>
      <c r="E43" s="1">
        <v>184589545</v>
      </c>
      <c r="F43" s="1">
        <f t="shared" si="0"/>
        <v>54.281267663344636</v>
      </c>
      <c r="G43" s="1">
        <f t="shared" si="1"/>
        <v>62.030894003232959</v>
      </c>
    </row>
    <row r="44" spans="1:7" x14ac:dyDescent="0.25">
      <c r="A44" s="5">
        <v>1999</v>
      </c>
      <c r="B44" s="1">
        <v>114713110</v>
      </c>
      <c r="C44" s="1">
        <v>13084000</v>
      </c>
      <c r="D44" s="1">
        <v>101629110</v>
      </c>
      <c r="E44" s="1">
        <v>190666110</v>
      </c>
      <c r="F44" s="1">
        <f t="shared" si="0"/>
        <v>53.30213638910449</v>
      </c>
      <c r="G44" s="1">
        <f t="shared" si="1"/>
        <v>60.164394186255755</v>
      </c>
    </row>
    <row r="45" spans="1:7" x14ac:dyDescent="0.25">
      <c r="A45" s="5">
        <v>2000</v>
      </c>
      <c r="B45" s="1">
        <v>113445360</v>
      </c>
      <c r="C45" s="1">
        <v>15829000</v>
      </c>
      <c r="D45" s="1">
        <v>97616360</v>
      </c>
      <c r="E45" s="1">
        <v>186937360</v>
      </c>
      <c r="F45" s="1">
        <f t="shared" si="0"/>
        <v>52.218753918424866</v>
      </c>
      <c r="G45" s="1">
        <f t="shared" si="1"/>
        <v>60.686296201037614</v>
      </c>
    </row>
    <row r="46" spans="1:7" x14ac:dyDescent="0.25">
      <c r="A46" s="5">
        <v>2001</v>
      </c>
      <c r="B46" s="1">
        <v>114137688</v>
      </c>
      <c r="C46" s="1">
        <v>16706000</v>
      </c>
      <c r="D46" s="1">
        <v>97431688</v>
      </c>
      <c r="E46" s="1">
        <v>182242688</v>
      </c>
      <c r="F46" s="1">
        <f t="shared" si="0"/>
        <v>53.462604765794495</v>
      </c>
      <c r="G46" s="1">
        <f t="shared" si="1"/>
        <v>62.629502040707386</v>
      </c>
    </row>
    <row r="47" spans="1:7" x14ac:dyDescent="0.25">
      <c r="A47" s="5">
        <v>2002</v>
      </c>
      <c r="B47" s="1">
        <v>111318418</v>
      </c>
      <c r="C47" s="1">
        <v>16479000</v>
      </c>
      <c r="D47" s="1">
        <v>94839418</v>
      </c>
      <c r="E47" s="1">
        <v>178513418</v>
      </c>
      <c r="F47" s="1">
        <f t="shared" si="0"/>
        <v>53.127332982890948</v>
      </c>
      <c r="G47" s="1">
        <f t="shared" si="1"/>
        <v>62.358571835759712</v>
      </c>
    </row>
    <row r="48" spans="1:7" x14ac:dyDescent="0.25">
      <c r="A48" s="5">
        <v>2003</v>
      </c>
      <c r="B48" s="1">
        <v>109980841</v>
      </c>
      <c r="C48" s="1">
        <v>17399000</v>
      </c>
      <c r="D48" s="1">
        <v>92581841</v>
      </c>
      <c r="E48" s="1">
        <v>174997841</v>
      </c>
      <c r="F48" s="1">
        <f t="shared" si="0"/>
        <v>52.904561833994279</v>
      </c>
      <c r="G48" s="1">
        <f t="shared" si="1"/>
        <v>62.846970209192463</v>
      </c>
    </row>
    <row r="49" spans="1:7" x14ac:dyDescent="0.25">
      <c r="A49" s="5">
        <v>2004</v>
      </c>
      <c r="B49" s="1"/>
      <c r="C49" s="1"/>
      <c r="D49" s="1">
        <v>91247914</v>
      </c>
      <c r="E49" s="1"/>
      <c r="F49" s="1"/>
      <c r="G49" s="1"/>
    </row>
    <row r="50" spans="1:7" x14ac:dyDescent="0.25">
      <c r="A50" s="5">
        <v>2005</v>
      </c>
      <c r="B50" s="1">
        <v>108201342</v>
      </c>
      <c r="C50" s="1">
        <v>17504000</v>
      </c>
      <c r="D50" s="1">
        <v>90697342</v>
      </c>
      <c r="E50" s="1">
        <v>176217342</v>
      </c>
      <c r="F50" s="1">
        <f t="shared" si="0"/>
        <v>51.469021703891094</v>
      </c>
      <c r="G50" s="1">
        <f t="shared" si="1"/>
        <v>61.402209777968388</v>
      </c>
    </row>
    <row r="51" spans="1:7" x14ac:dyDescent="0.25">
      <c r="A51" s="5">
        <v>2006</v>
      </c>
      <c r="B51" s="1"/>
      <c r="C51" s="1"/>
      <c r="D51" s="1">
        <v>89210597</v>
      </c>
      <c r="E51" s="1"/>
      <c r="F51" s="1"/>
      <c r="G51" s="1"/>
    </row>
    <row r="52" spans="1:7" x14ac:dyDescent="0.25">
      <c r="A52" s="5">
        <v>2007</v>
      </c>
      <c r="B52" s="1">
        <v>104157615</v>
      </c>
      <c r="C52" s="1">
        <v>15010000</v>
      </c>
      <c r="D52" s="1">
        <v>89147615</v>
      </c>
      <c r="E52" s="1"/>
      <c r="F52" s="1"/>
      <c r="G52" s="1"/>
    </row>
    <row r="53" spans="1:7" x14ac:dyDescent="0.25">
      <c r="A53" s="5">
        <v>2008</v>
      </c>
      <c r="B53" s="1">
        <v>105394477</v>
      </c>
      <c r="C53" s="1">
        <v>15703000</v>
      </c>
      <c r="D53" s="1">
        <v>89691477</v>
      </c>
      <c r="E53" s="1">
        <v>174388477</v>
      </c>
      <c r="F53" s="1">
        <f t="shared" si="0"/>
        <v>51.431997424921605</v>
      </c>
      <c r="G53" s="1">
        <f t="shared" si="1"/>
        <v>60.436606141127093</v>
      </c>
    </row>
  </sheetData>
  <mergeCells count="1">
    <mergeCell ref="A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workbookViewId="0">
      <selection activeCell="H7" sqref="H7"/>
    </sheetView>
  </sheetViews>
  <sheetFormatPr defaultRowHeight="15" x14ac:dyDescent="0.25"/>
  <cols>
    <col min="1" max="1" width="5" bestFit="1" customWidth="1"/>
    <col min="2" max="3" width="30" bestFit="1" customWidth="1"/>
  </cols>
  <sheetData>
    <row r="1" spans="1:3" x14ac:dyDescent="0.25">
      <c r="A1" s="67" t="s">
        <v>42</v>
      </c>
      <c r="B1" s="67"/>
      <c r="C1" s="67"/>
    </row>
    <row r="2" spans="1:3" x14ac:dyDescent="0.25">
      <c r="A2" s="8" t="s">
        <v>0</v>
      </c>
      <c r="B2" s="8" t="s">
        <v>40</v>
      </c>
      <c r="C2" s="8" t="s">
        <v>41</v>
      </c>
    </row>
    <row r="3" spans="1:3" x14ac:dyDescent="0.25">
      <c r="A3" s="7">
        <v>1995</v>
      </c>
      <c r="B3">
        <v>70026</v>
      </c>
      <c r="C3">
        <v>172305</v>
      </c>
    </row>
    <row r="4" spans="1:3" x14ac:dyDescent="0.25">
      <c r="A4" s="7">
        <v>1996</v>
      </c>
      <c r="B4">
        <v>53402</v>
      </c>
      <c r="C4">
        <v>158064</v>
      </c>
    </row>
    <row r="5" spans="1:3" x14ac:dyDescent="0.25">
      <c r="A5" s="7">
        <v>1997</v>
      </c>
      <c r="B5">
        <v>53456</v>
      </c>
      <c r="C5">
        <v>162715</v>
      </c>
    </row>
    <row r="6" spans="1:3" x14ac:dyDescent="0.25">
      <c r="A6" s="7">
        <v>1998</v>
      </c>
      <c r="B6">
        <v>56964</v>
      </c>
      <c r="C6">
        <v>169176</v>
      </c>
    </row>
    <row r="7" spans="1:3" x14ac:dyDescent="0.25">
      <c r="A7" s="7">
        <v>1999</v>
      </c>
      <c r="B7">
        <v>60892</v>
      </c>
      <c r="C7">
        <v>177733</v>
      </c>
    </row>
    <row r="8" spans="1:3" x14ac:dyDescent="0.25">
      <c r="A8" s="7">
        <v>2000</v>
      </c>
      <c r="B8">
        <v>65598</v>
      </c>
      <c r="C8">
        <v>184612</v>
      </c>
    </row>
    <row r="9" spans="1:3" x14ac:dyDescent="0.25">
      <c r="A9" s="7">
        <v>2001</v>
      </c>
      <c r="B9">
        <v>70623</v>
      </c>
      <c r="C9">
        <v>203063</v>
      </c>
    </row>
    <row r="10" spans="1:3" x14ac:dyDescent="0.25">
      <c r="A10" s="7">
        <v>2002</v>
      </c>
      <c r="B10">
        <v>75703</v>
      </c>
      <c r="C10">
        <v>214960</v>
      </c>
    </row>
    <row r="11" spans="1:3" x14ac:dyDescent="0.25">
      <c r="A11" s="7">
        <v>2003</v>
      </c>
      <c r="B11">
        <v>80125</v>
      </c>
      <c r="C11">
        <v>224621</v>
      </c>
    </row>
    <row r="12" spans="1:3" x14ac:dyDescent="0.25">
      <c r="A12" s="7">
        <v>2004</v>
      </c>
      <c r="B12">
        <v>79598</v>
      </c>
      <c r="C12">
        <v>226403</v>
      </c>
    </row>
    <row r="13" spans="1:3" x14ac:dyDescent="0.25">
      <c r="A13" s="7">
        <v>2005</v>
      </c>
      <c r="B13">
        <v>81041</v>
      </c>
      <c r="C13">
        <v>229965</v>
      </c>
    </row>
    <row r="14" spans="1:3" x14ac:dyDescent="0.25">
      <c r="A14" s="7">
        <v>2006</v>
      </c>
      <c r="B14">
        <v>82544</v>
      </c>
      <c r="C14">
        <v>246028</v>
      </c>
    </row>
    <row r="15" spans="1:3" x14ac:dyDescent="0.25">
      <c r="A15" s="7">
        <v>2007</v>
      </c>
      <c r="B15">
        <v>88268</v>
      </c>
      <c r="C15">
        <v>258843</v>
      </c>
    </row>
    <row r="16" spans="1:3" x14ac:dyDescent="0.25">
      <c r="A16" s="7">
        <v>2008</v>
      </c>
      <c r="B16">
        <v>93811</v>
      </c>
      <c r="C16">
        <v>274781</v>
      </c>
    </row>
    <row r="17" spans="1:3" x14ac:dyDescent="0.25">
      <c r="A17" s="7">
        <v>2009</v>
      </c>
      <c r="B17">
        <v>100372</v>
      </c>
      <c r="C17">
        <v>294782</v>
      </c>
    </row>
    <row r="18" spans="1:3" x14ac:dyDescent="0.25">
      <c r="A18" s="7">
        <v>2010</v>
      </c>
      <c r="B18">
        <v>101062</v>
      </c>
      <c r="C18">
        <v>301213</v>
      </c>
    </row>
    <row r="19" spans="1:3" x14ac:dyDescent="0.25">
      <c r="A19" s="7">
        <v>2011</v>
      </c>
      <c r="B19">
        <v>99294</v>
      </c>
      <c r="C19">
        <v>299928</v>
      </c>
    </row>
  </sheetData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120"/>
  <sheetViews>
    <sheetView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D48" sqref="D48"/>
    </sheetView>
  </sheetViews>
  <sheetFormatPr defaultRowHeight="15" x14ac:dyDescent="0.25"/>
  <cols>
    <col min="1" max="1" width="5" bestFit="1" customWidth="1"/>
    <col min="2" max="2" width="30" bestFit="1" customWidth="1"/>
    <col min="3" max="3" width="30.42578125" bestFit="1" customWidth="1"/>
    <col min="4" max="4" width="20.42578125" style="23" bestFit="1" customWidth="1"/>
    <col min="5" max="8" width="20.42578125" style="23" customWidth="1"/>
    <col min="9" max="9" width="32.140625" style="23" bestFit="1" customWidth="1"/>
    <col min="10" max="10" width="27.5703125" style="23" bestFit="1" customWidth="1"/>
    <col min="11" max="11" width="30.140625" style="23" bestFit="1" customWidth="1"/>
    <col min="12" max="12" width="27.7109375" style="23" bestFit="1" customWidth="1"/>
    <col min="13" max="13" width="47.7109375" style="23" bestFit="1" customWidth="1"/>
    <col min="14" max="14" width="27.85546875" style="23" bestFit="1" customWidth="1"/>
    <col min="15" max="15" width="20.28515625" style="23" bestFit="1" customWidth="1"/>
    <col min="16" max="16" width="21.85546875" style="23" bestFit="1" customWidth="1"/>
    <col min="17" max="17" width="27.85546875" style="23" bestFit="1" customWidth="1"/>
    <col min="18" max="18" width="19.7109375" style="23" bestFit="1" customWidth="1"/>
    <col min="19" max="19" width="16.42578125" style="23" bestFit="1" customWidth="1"/>
    <col min="20" max="20" width="49" style="23" bestFit="1" customWidth="1"/>
    <col min="21" max="21" width="30.85546875" style="23" bestFit="1" customWidth="1"/>
    <col min="22" max="22" width="16.140625" style="23" bestFit="1" customWidth="1"/>
    <col min="23" max="29" width="16.140625" style="23" customWidth="1"/>
    <col min="30" max="30" width="21.7109375" style="23" bestFit="1" customWidth="1"/>
    <col min="31" max="31" width="29" style="23" bestFit="1" customWidth="1"/>
    <col min="32" max="32" width="11" bestFit="1" customWidth="1"/>
  </cols>
  <sheetData>
    <row r="1" spans="1:32" x14ac:dyDescent="0.25">
      <c r="A1" s="67" t="s">
        <v>179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x14ac:dyDescent="0.25">
      <c r="A2" s="8" t="s">
        <v>0</v>
      </c>
      <c r="B2" s="8" t="s">
        <v>40</v>
      </c>
      <c r="C2" s="8" t="s">
        <v>228</v>
      </c>
      <c r="D2" s="8" t="s">
        <v>229</v>
      </c>
      <c r="E2" s="8" t="s">
        <v>251</v>
      </c>
      <c r="F2" s="8" t="s">
        <v>252</v>
      </c>
      <c r="G2" s="8" t="s">
        <v>253</v>
      </c>
      <c r="H2" s="8" t="s">
        <v>254</v>
      </c>
      <c r="I2" s="8" t="s">
        <v>230</v>
      </c>
      <c r="J2" s="8" t="s">
        <v>231</v>
      </c>
      <c r="K2" s="8" t="s">
        <v>232</v>
      </c>
      <c r="L2" s="8" t="s">
        <v>233</v>
      </c>
      <c r="M2" s="8" t="s">
        <v>234</v>
      </c>
      <c r="N2" s="8" t="s">
        <v>235</v>
      </c>
      <c r="O2" s="8" t="s">
        <v>236</v>
      </c>
      <c r="P2" s="8" t="s">
        <v>237</v>
      </c>
      <c r="Q2" s="8" t="s">
        <v>238</v>
      </c>
      <c r="R2" s="8" t="s">
        <v>239</v>
      </c>
      <c r="S2" s="8" t="s">
        <v>240</v>
      </c>
      <c r="T2" s="8" t="s">
        <v>241</v>
      </c>
      <c r="U2" s="8" t="s">
        <v>242</v>
      </c>
      <c r="V2" s="8" t="s">
        <v>243</v>
      </c>
      <c r="W2" s="8" t="s">
        <v>246</v>
      </c>
      <c r="X2" s="8" t="s">
        <v>247</v>
      </c>
      <c r="Y2" s="8" t="s">
        <v>249</v>
      </c>
      <c r="Z2" s="8" t="s">
        <v>242</v>
      </c>
      <c r="AA2" s="8" t="s">
        <v>250</v>
      </c>
      <c r="AB2" s="8" t="s">
        <v>248</v>
      </c>
      <c r="AC2" s="8" t="s">
        <v>245</v>
      </c>
      <c r="AD2" s="8" t="s">
        <v>244</v>
      </c>
      <c r="AE2" s="8" t="s">
        <v>43</v>
      </c>
      <c r="AF2" s="8" t="s">
        <v>55</v>
      </c>
    </row>
    <row r="3" spans="1:32" ht="18.75" x14ac:dyDescent="0.3">
      <c r="A3" s="5">
        <v>1895</v>
      </c>
      <c r="B3" s="1">
        <v>1584518</v>
      </c>
      <c r="C3" s="1">
        <v>4370481</v>
      </c>
      <c r="D3" s="77">
        <v>1000000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1">
        <f>SUM(B3:AD3)</f>
        <v>6954999</v>
      </c>
      <c r="AF3" s="1">
        <f>(B3/AE3)*100</f>
        <v>22.782433182233383</v>
      </c>
    </row>
    <row r="4" spans="1:32" x14ac:dyDescent="0.25">
      <c r="A4" s="5">
        <v>1896</v>
      </c>
      <c r="B4" s="1">
        <v>1627079</v>
      </c>
      <c r="C4" s="1">
        <v>4509981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f t="shared" ref="AE4:AE67" si="0">SUM(B4:AD4)</f>
        <v>6137060</v>
      </c>
      <c r="AF4" s="1"/>
    </row>
    <row r="5" spans="1:32" x14ac:dyDescent="0.25">
      <c r="A5" s="5">
        <v>1897</v>
      </c>
      <c r="B5" s="1">
        <v>1636716</v>
      </c>
      <c r="C5" s="1">
        <v>4602372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>
        <f t="shared" si="0"/>
        <v>6239088</v>
      </c>
      <c r="AF5" s="1"/>
    </row>
    <row r="6" spans="1:32" x14ac:dyDescent="0.25">
      <c r="A6" s="5">
        <v>1898</v>
      </c>
      <c r="B6" s="1">
        <v>1733016</v>
      </c>
      <c r="C6" s="1">
        <v>4858511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>
        <f t="shared" si="0"/>
        <v>6591527</v>
      </c>
      <c r="AF6" s="1"/>
    </row>
    <row r="7" spans="1:32" x14ac:dyDescent="0.25">
      <c r="A7" s="5">
        <v>1899</v>
      </c>
      <c r="B7" s="1">
        <v>1778574</v>
      </c>
      <c r="C7" s="1">
        <v>5140127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>
        <f t="shared" si="0"/>
        <v>6918701</v>
      </c>
      <c r="AF7" s="1"/>
    </row>
    <row r="8" spans="1:32" ht="18.75" x14ac:dyDescent="0.3">
      <c r="A8" s="5">
        <v>1900</v>
      </c>
      <c r="B8" s="1">
        <v>1960073</v>
      </c>
      <c r="C8" s="1">
        <v>5479704</v>
      </c>
      <c r="D8" s="77">
        <v>2246141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1">
        <f t="shared" si="0"/>
        <v>9685918</v>
      </c>
      <c r="AF8" s="1">
        <f>(B8/AE8)*100</f>
        <v>20.236316268628332</v>
      </c>
    </row>
    <row r="9" spans="1:32" x14ac:dyDescent="0.25">
      <c r="A9" s="43">
        <v>1901</v>
      </c>
      <c r="B9" s="1">
        <v>2250572</v>
      </c>
      <c r="C9" s="1">
        <v>5895915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f t="shared" si="0"/>
        <v>8146487</v>
      </c>
      <c r="AF9" s="1"/>
    </row>
    <row r="10" spans="1:32" x14ac:dyDescent="0.25">
      <c r="A10" s="43">
        <v>1902</v>
      </c>
      <c r="B10" s="1">
        <v>2528092</v>
      </c>
      <c r="C10" s="1">
        <v>6214019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>
        <f t="shared" si="0"/>
        <v>8742111</v>
      </c>
      <c r="AF10" s="1"/>
    </row>
    <row r="11" spans="1:32" x14ac:dyDescent="0.25">
      <c r="A11" s="43">
        <v>1903</v>
      </c>
      <c r="B11" s="1">
        <v>2867506</v>
      </c>
      <c r="C11" s="1">
        <v>6434281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>
        <f t="shared" si="0"/>
        <v>9301787</v>
      </c>
      <c r="AF11" s="1"/>
    </row>
    <row r="12" spans="1:32" x14ac:dyDescent="0.25">
      <c r="A12" s="43">
        <v>1904</v>
      </c>
      <c r="B12" s="1">
        <v>3230712</v>
      </c>
      <c r="C12" s="1">
        <v>6635902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>
        <f t="shared" si="0"/>
        <v>9866614</v>
      </c>
      <c r="AF12" s="1"/>
    </row>
    <row r="13" spans="1:32" ht="18.75" x14ac:dyDescent="0.3">
      <c r="A13" s="43">
        <v>1905</v>
      </c>
      <c r="B13" s="1">
        <v>3497321</v>
      </c>
      <c r="C13" s="1">
        <v>7996938</v>
      </c>
      <c r="D13" s="77">
        <v>3313889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1">
        <f t="shared" si="0"/>
        <v>14808148</v>
      </c>
      <c r="AF13" s="1">
        <f>(B13/AE13)*100</f>
        <v>23.617544881372066</v>
      </c>
    </row>
    <row r="14" spans="1:32" x14ac:dyDescent="0.25">
      <c r="A14" s="43">
        <v>1906</v>
      </c>
      <c r="B14" s="1">
        <v>3601506</v>
      </c>
      <c r="C14" s="1">
        <v>7122340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f t="shared" si="0"/>
        <v>10723846</v>
      </c>
      <c r="AF14" s="1"/>
    </row>
    <row r="15" spans="1:32" x14ac:dyDescent="0.25">
      <c r="A15" s="43">
        <v>1907</v>
      </c>
      <c r="B15" s="1">
        <v>3897515</v>
      </c>
      <c r="C15" s="1">
        <v>7774926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f t="shared" si="0"/>
        <v>11672441</v>
      </c>
      <c r="AF15" s="1"/>
    </row>
    <row r="16" spans="1:32" x14ac:dyDescent="0.25">
      <c r="A16" s="43">
        <v>1908</v>
      </c>
      <c r="B16" s="1">
        <v>4491113</v>
      </c>
      <c r="C16" s="1">
        <v>8213965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f t="shared" si="0"/>
        <v>12705078</v>
      </c>
      <c r="AF16" s="1"/>
    </row>
    <row r="17" spans="1:32" x14ac:dyDescent="0.25">
      <c r="A17" s="43">
        <v>1909</v>
      </c>
      <c r="B17" s="1">
        <v>4800711</v>
      </c>
      <c r="C17" s="1">
        <v>8785513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f t="shared" si="0"/>
        <v>13586224</v>
      </c>
      <c r="AF17" s="1"/>
    </row>
    <row r="18" spans="1:32" ht="18.75" x14ac:dyDescent="0.3">
      <c r="A18" s="43">
        <v>1910</v>
      </c>
      <c r="B18" s="1">
        <v>4898482</v>
      </c>
      <c r="C18" s="1">
        <v>8990922</v>
      </c>
      <c r="D18" s="49">
        <v>2058691</v>
      </c>
      <c r="E18" s="49"/>
      <c r="F18" s="49"/>
      <c r="G18" s="49"/>
      <c r="H18" s="49"/>
      <c r="I18" s="49">
        <v>64348</v>
      </c>
      <c r="J18" s="49">
        <v>467642</v>
      </c>
      <c r="K18" s="49">
        <v>137519</v>
      </c>
      <c r="L18" s="49"/>
      <c r="M18" s="49">
        <v>45691</v>
      </c>
      <c r="N18" s="49">
        <v>85143</v>
      </c>
      <c r="O18" s="49">
        <v>23446</v>
      </c>
      <c r="P18" s="49">
        <v>831720</v>
      </c>
      <c r="Q18" s="49">
        <v>3731</v>
      </c>
      <c r="R18" s="49">
        <v>103989</v>
      </c>
      <c r="S18" s="49">
        <v>322501</v>
      </c>
      <c r="T18" s="49">
        <v>0</v>
      </c>
      <c r="U18" s="49">
        <v>0</v>
      </c>
      <c r="V18" s="49">
        <v>262218</v>
      </c>
      <c r="W18" s="49"/>
      <c r="X18" s="49"/>
      <c r="Y18" s="49"/>
      <c r="Z18" s="49"/>
      <c r="AA18" s="49"/>
      <c r="AB18" s="49"/>
      <c r="AC18" s="49"/>
      <c r="AD18" s="49">
        <v>8881</v>
      </c>
      <c r="AE18" s="1">
        <f t="shared" si="0"/>
        <v>18304924</v>
      </c>
      <c r="AF18" s="1">
        <f>(B18/AE18)*100</f>
        <v>26.760460737231138</v>
      </c>
    </row>
    <row r="19" spans="1:32" x14ac:dyDescent="0.25">
      <c r="A19" s="43">
        <v>1911</v>
      </c>
      <c r="B19" s="1">
        <v>5360261</v>
      </c>
      <c r="C19" s="1">
        <v>9343106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f t="shared" si="0"/>
        <v>14703367</v>
      </c>
      <c r="AF19" s="1"/>
    </row>
    <row r="20" spans="1:32" x14ac:dyDescent="0.25">
      <c r="A20" s="43">
        <v>1912</v>
      </c>
      <c r="B20" s="1">
        <v>6074372</v>
      </c>
      <c r="C20" s="1">
        <v>10340368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>
        <f t="shared" si="0"/>
        <v>16414740</v>
      </c>
      <c r="AF20" s="1"/>
    </row>
    <row r="21" spans="1:32" x14ac:dyDescent="0.25">
      <c r="A21" s="43">
        <v>1913</v>
      </c>
      <c r="B21" s="1">
        <v>6537769</v>
      </c>
      <c r="C21" s="1">
        <v>11082038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f t="shared" si="0"/>
        <v>17619807</v>
      </c>
      <c r="AF21" s="1"/>
    </row>
    <row r="22" spans="1:32" x14ac:dyDescent="0.25">
      <c r="A22" s="43">
        <v>1914</v>
      </c>
      <c r="B22" s="1">
        <v>6796314</v>
      </c>
      <c r="C22" s="1">
        <v>11825864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>
        <f t="shared" si="0"/>
        <v>18622178</v>
      </c>
      <c r="AF22" s="1"/>
    </row>
    <row r="23" spans="1:32" ht="18.75" x14ac:dyDescent="0.3">
      <c r="A23" s="43">
        <v>1915</v>
      </c>
      <c r="B23" s="1">
        <v>6806567</v>
      </c>
      <c r="C23" s="1">
        <v>12379803</v>
      </c>
      <c r="D23" s="49">
        <v>2737364</v>
      </c>
      <c r="E23" s="49"/>
      <c r="F23" s="49"/>
      <c r="G23" s="49"/>
      <c r="H23" s="49"/>
      <c r="I23" s="49">
        <v>190959</v>
      </c>
      <c r="J23" s="49">
        <v>11812793</v>
      </c>
      <c r="K23" s="49">
        <v>416323</v>
      </c>
      <c r="L23" s="1"/>
      <c r="M23" s="49">
        <v>55955</v>
      </c>
      <c r="N23" s="49">
        <v>112922</v>
      </c>
      <c r="O23" s="49">
        <v>30313</v>
      </c>
      <c r="P23" s="1"/>
      <c r="Q23" s="49">
        <v>2728</v>
      </c>
      <c r="R23" s="49">
        <v>67453</v>
      </c>
      <c r="S23" s="49">
        <v>9293191</v>
      </c>
      <c r="T23" s="1"/>
      <c r="U23" s="1"/>
      <c r="V23" s="49">
        <v>215052</v>
      </c>
      <c r="W23" s="49">
        <v>5937564</v>
      </c>
      <c r="X23" s="49">
        <v>3619</v>
      </c>
      <c r="Y23" s="49">
        <v>1500</v>
      </c>
      <c r="Z23" s="49">
        <v>16875</v>
      </c>
      <c r="AA23" s="49">
        <v>0</v>
      </c>
      <c r="AB23" s="49">
        <v>24315</v>
      </c>
      <c r="AC23" s="49">
        <v>6049</v>
      </c>
      <c r="AD23" s="49">
        <v>8866</v>
      </c>
      <c r="AE23" s="1">
        <f t="shared" si="0"/>
        <v>50120211</v>
      </c>
      <c r="AF23" s="1">
        <f>(B23/AE23)*100</f>
        <v>13.580483529887774</v>
      </c>
    </row>
    <row r="24" spans="1:32" x14ac:dyDescent="0.25">
      <c r="A24" s="40">
        <v>1916</v>
      </c>
      <c r="B24" s="1">
        <v>6920736</v>
      </c>
      <c r="C24" s="1">
        <v>12493107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>
        <f t="shared" si="0"/>
        <v>19413843</v>
      </c>
      <c r="AF24" s="1"/>
    </row>
    <row r="25" spans="1:32" x14ac:dyDescent="0.25">
      <c r="A25" s="40">
        <v>1917</v>
      </c>
      <c r="B25" s="1">
        <v>6758593</v>
      </c>
      <c r="C25" s="1">
        <v>14058770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>
        <f t="shared" si="0"/>
        <v>20817363</v>
      </c>
      <c r="AF25" s="1"/>
    </row>
    <row r="26" spans="1:32" x14ac:dyDescent="0.25">
      <c r="A26" s="40">
        <v>1918</v>
      </c>
      <c r="B26" s="1">
        <v>7103073</v>
      </c>
      <c r="C26" s="1">
        <v>15120288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>
        <f t="shared" si="0"/>
        <v>22223361</v>
      </c>
      <c r="AF26" s="1"/>
    </row>
    <row r="27" spans="1:32" x14ac:dyDescent="0.25">
      <c r="A27" s="40">
        <v>1919</v>
      </c>
      <c r="B27" s="1">
        <v>7320277</v>
      </c>
      <c r="C27" s="1">
        <v>18673599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>
        <f t="shared" si="0"/>
        <v>25993876</v>
      </c>
      <c r="AF27" s="1"/>
    </row>
    <row r="28" spans="1:32" ht="18.75" customHeight="1" x14ac:dyDescent="0.25">
      <c r="A28" s="40">
        <v>1920</v>
      </c>
      <c r="B28" s="1">
        <v>10883586</v>
      </c>
      <c r="C28" s="57">
        <v>88301444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1">
        <f t="shared" si="0"/>
        <v>99185030</v>
      </c>
      <c r="AF28" s="1">
        <f>(B28/AE28)*100</f>
        <v>10.973012762107347</v>
      </c>
    </row>
    <row r="29" spans="1:32" x14ac:dyDescent="0.25">
      <c r="A29" s="40">
        <v>1921</v>
      </c>
      <c r="B29" s="1">
        <v>12761690</v>
      </c>
      <c r="C29" s="1">
        <v>28068730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f t="shared" si="0"/>
        <v>40830420</v>
      </c>
      <c r="AF29" s="1"/>
    </row>
    <row r="30" spans="1:32" x14ac:dyDescent="0.25">
      <c r="A30" s="40">
        <v>1922</v>
      </c>
      <c r="B30" s="1">
        <v>15091875</v>
      </c>
      <c r="C30" s="1">
        <v>28466838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f t="shared" si="0"/>
        <v>43558713</v>
      </c>
      <c r="AF30" s="1"/>
    </row>
    <row r="31" spans="1:32" x14ac:dyDescent="0.25">
      <c r="A31" s="40">
        <v>1923</v>
      </c>
      <c r="B31" s="1">
        <v>15695507</v>
      </c>
      <c r="C31" s="1">
        <v>26263760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f t="shared" si="0"/>
        <v>41959267</v>
      </c>
      <c r="AF31" s="1"/>
    </row>
    <row r="32" spans="1:32" x14ac:dyDescent="0.25">
      <c r="A32" s="40">
        <v>1924</v>
      </c>
      <c r="B32" s="1">
        <v>16520950</v>
      </c>
      <c r="C32" s="1">
        <v>26148005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>
        <f t="shared" si="0"/>
        <v>42668955</v>
      </c>
      <c r="AF32" s="1"/>
    </row>
    <row r="33" spans="1:32" x14ac:dyDescent="0.25">
      <c r="A33" s="40">
        <v>1925</v>
      </c>
      <c r="B33" s="1">
        <v>19422833</v>
      </c>
      <c r="C33" s="57">
        <v>57379587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1">
        <f t="shared" si="0"/>
        <v>76802420</v>
      </c>
      <c r="AF33" s="1">
        <f>(B33/AE33)*100</f>
        <v>25.289350257452824</v>
      </c>
    </row>
    <row r="34" spans="1:32" x14ac:dyDescent="0.25">
      <c r="A34" s="40">
        <v>1926</v>
      </c>
      <c r="B34" s="1">
        <v>20915645</v>
      </c>
      <c r="C34" s="1">
        <v>23570083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>
        <f t="shared" si="0"/>
        <v>44485728</v>
      </c>
      <c r="AF34" s="1"/>
    </row>
    <row r="35" spans="1:32" x14ac:dyDescent="0.25">
      <c r="A35" s="40">
        <v>1927</v>
      </c>
      <c r="B35" s="1">
        <v>21747557</v>
      </c>
      <c r="C35" s="1">
        <v>24355965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>
        <f t="shared" si="0"/>
        <v>46103522</v>
      </c>
      <c r="AF35" s="1"/>
    </row>
    <row r="36" spans="1:32" x14ac:dyDescent="0.25">
      <c r="A36" s="40">
        <v>1928</v>
      </c>
      <c r="B36" s="1">
        <v>22423167</v>
      </c>
      <c r="C36" s="1">
        <v>24944905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>
        <f t="shared" si="0"/>
        <v>47368072</v>
      </c>
      <c r="AF36" s="1"/>
    </row>
    <row r="37" spans="1:32" x14ac:dyDescent="0.25">
      <c r="A37" s="40">
        <v>1929</v>
      </c>
      <c r="B37" s="1">
        <v>21300024</v>
      </c>
      <c r="C37" s="1">
        <v>24176928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f t="shared" si="0"/>
        <v>45476952</v>
      </c>
      <c r="AF37" s="1"/>
    </row>
    <row r="38" spans="1:32" ht="18.75" x14ac:dyDescent="0.3">
      <c r="A38" s="40">
        <v>1930</v>
      </c>
      <c r="B38" s="1">
        <v>22061088</v>
      </c>
      <c r="C38" s="1">
        <v>25200882</v>
      </c>
      <c r="D38" s="49">
        <v>8948608</v>
      </c>
      <c r="E38" s="49">
        <v>3193953</v>
      </c>
      <c r="F38" s="49">
        <v>9695212</v>
      </c>
      <c r="G38" s="49"/>
      <c r="H38" s="4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>
        <f t="shared" si="0"/>
        <v>69099743</v>
      </c>
      <c r="AF38" s="1">
        <f>(B38/AE38)*100</f>
        <v>31.926440015847817</v>
      </c>
    </row>
    <row r="39" spans="1:32" x14ac:dyDescent="0.25">
      <c r="A39" s="40">
        <v>1931</v>
      </c>
      <c r="B39" s="1">
        <v>22174524</v>
      </c>
      <c r="C39" s="1">
        <v>24708042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>
        <f t="shared" si="0"/>
        <v>46882566</v>
      </c>
      <c r="AF39" s="1"/>
    </row>
    <row r="40" spans="1:32" x14ac:dyDescent="0.25">
      <c r="A40" s="40">
        <v>1932</v>
      </c>
      <c r="B40" s="1">
        <v>20087381</v>
      </c>
      <c r="C40" s="1">
        <v>24860552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>
        <f t="shared" si="0"/>
        <v>44947933</v>
      </c>
      <c r="AF40" s="1"/>
    </row>
    <row r="41" spans="1:32" x14ac:dyDescent="0.25">
      <c r="A41" s="40">
        <v>1933</v>
      </c>
      <c r="B41" s="1">
        <v>18885173</v>
      </c>
      <c r="C41" s="1">
        <v>22528379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>
        <f t="shared" si="0"/>
        <v>41413552</v>
      </c>
      <c r="AF41" s="1"/>
    </row>
    <row r="42" spans="1:32" x14ac:dyDescent="0.25">
      <c r="A42" s="40">
        <v>1934</v>
      </c>
      <c r="B42" s="1">
        <v>17737792</v>
      </c>
      <c r="C42" s="1">
        <v>24202027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>
        <f t="shared" si="0"/>
        <v>41939819</v>
      </c>
      <c r="AF42" s="1"/>
    </row>
    <row r="43" spans="1:32" ht="18.75" x14ac:dyDescent="0.3">
      <c r="A43" s="40">
        <v>1935</v>
      </c>
      <c r="B43" s="1">
        <v>18744891</v>
      </c>
      <c r="C43" s="1">
        <v>24499595</v>
      </c>
      <c r="D43" s="49">
        <v>3032105</v>
      </c>
      <c r="E43" s="49">
        <v>1875465</v>
      </c>
      <c r="F43" s="49">
        <v>6614197</v>
      </c>
      <c r="G43" s="49">
        <v>3912132</v>
      </c>
      <c r="H43" s="49">
        <v>1626491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>
        <f t="shared" si="0"/>
        <v>60304876</v>
      </c>
      <c r="AF43" s="1">
        <f>(B43/AE43)*100</f>
        <v>31.083541238025266</v>
      </c>
    </row>
    <row r="44" spans="1:32" x14ac:dyDescent="0.25">
      <c r="A44" s="40">
        <v>1936</v>
      </c>
      <c r="B44" s="1">
        <v>19337242</v>
      </c>
      <c r="C44" s="1">
        <v>25890568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>
        <f t="shared" si="0"/>
        <v>45227810</v>
      </c>
      <c r="AF44" s="1"/>
    </row>
    <row r="45" spans="1:32" x14ac:dyDescent="0.25">
      <c r="A45" s="40">
        <v>1937</v>
      </c>
      <c r="B45" s="1">
        <v>20222715</v>
      </c>
      <c r="C45" s="1">
        <v>30675158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>
        <f t="shared" si="0"/>
        <v>50897873</v>
      </c>
      <c r="AF45" s="1"/>
    </row>
    <row r="46" spans="1:32" x14ac:dyDescent="0.25">
      <c r="A46" s="40">
        <v>1938</v>
      </c>
      <c r="B46" s="1">
        <v>22051147</v>
      </c>
      <c r="C46" s="1">
        <v>35248621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>
        <f t="shared" si="0"/>
        <v>57299768</v>
      </c>
      <c r="AF46" s="1"/>
    </row>
    <row r="47" spans="1:32" x14ac:dyDescent="0.25">
      <c r="A47" s="40">
        <v>1939</v>
      </c>
      <c r="B47" s="1">
        <v>25078935</v>
      </c>
      <c r="C47" s="1">
        <v>35772678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>
        <f t="shared" si="0"/>
        <v>60851613</v>
      </c>
      <c r="AF47" s="1"/>
    </row>
    <row r="48" spans="1:32" x14ac:dyDescent="0.25">
      <c r="A48" s="40">
        <v>1940</v>
      </c>
      <c r="B48" s="1">
        <v>25709195</v>
      </c>
      <c r="C48" s="1">
        <v>37654820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>
        <f t="shared" si="0"/>
        <v>63364015</v>
      </c>
      <c r="AF48" s="1">
        <f>(B48/AE48)*100</f>
        <v>40.573809914034015</v>
      </c>
    </row>
    <row r="49" spans="1:32" x14ac:dyDescent="0.25">
      <c r="A49" s="40">
        <v>1941</v>
      </c>
      <c r="B49" s="1">
        <v>24726628</v>
      </c>
      <c r="C49" s="1">
        <v>38711503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>
        <f t="shared" si="0"/>
        <v>63438131</v>
      </c>
      <c r="AF49" s="1"/>
    </row>
    <row r="50" spans="1:32" x14ac:dyDescent="0.25">
      <c r="A50" s="40">
        <v>1942</v>
      </c>
      <c r="B50" s="1">
        <v>24072092</v>
      </c>
      <c r="C50" s="1">
        <v>52880239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>
        <f t="shared" si="0"/>
        <v>76952331</v>
      </c>
      <c r="AF50" s="1"/>
    </row>
    <row r="51" spans="1:32" x14ac:dyDescent="0.25">
      <c r="A51" s="40">
        <v>1943</v>
      </c>
      <c r="B51" s="1">
        <v>23228434</v>
      </c>
      <c r="C51" s="1">
        <v>50921382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>
        <f t="shared" si="0"/>
        <v>74149816</v>
      </c>
      <c r="AF51" s="1"/>
    </row>
    <row r="52" spans="1:32" x14ac:dyDescent="0.25">
      <c r="A52" s="40">
        <v>1944</v>
      </c>
      <c r="B52" s="1">
        <v>23801197</v>
      </c>
      <c r="C52" s="1">
        <v>55328829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>
        <f t="shared" si="0"/>
        <v>79130026</v>
      </c>
      <c r="AF52" s="1"/>
    </row>
    <row r="53" spans="1:32" x14ac:dyDescent="0.25">
      <c r="A53" s="40">
        <v>1945</v>
      </c>
      <c r="B53" s="1">
        <v>25223643</v>
      </c>
      <c r="C53" s="1">
        <v>58714153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>
        <f t="shared" si="0"/>
        <v>83937796</v>
      </c>
      <c r="AF53" s="1">
        <f>(B53/AE53)*100</f>
        <v>30.05039946486086</v>
      </c>
    </row>
    <row r="54" spans="1:32" x14ac:dyDescent="0.25">
      <c r="A54" s="40">
        <v>1946</v>
      </c>
      <c r="B54" s="1">
        <v>27354633</v>
      </c>
      <c r="C54" s="1">
        <v>62659499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>
        <f t="shared" si="0"/>
        <v>90014132</v>
      </c>
      <c r="AF54" s="1"/>
    </row>
    <row r="55" spans="1:32" x14ac:dyDescent="0.25">
      <c r="A55" s="40">
        <v>1947</v>
      </c>
      <c r="B55" s="1">
        <v>30479174</v>
      </c>
      <c r="C55" s="1">
        <v>103683455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>
        <f t="shared" si="0"/>
        <v>134162629</v>
      </c>
      <c r="AF55" s="1"/>
    </row>
    <row r="56" spans="1:32" x14ac:dyDescent="0.25">
      <c r="A56" s="40">
        <v>1948</v>
      </c>
      <c r="B56" s="1">
        <v>32457326</v>
      </c>
      <c r="C56" s="1">
        <v>115330403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>
        <f t="shared" si="0"/>
        <v>147787729</v>
      </c>
      <c r="AF56" s="1"/>
    </row>
    <row r="57" spans="1:32" x14ac:dyDescent="0.25">
      <c r="A57" s="40">
        <v>1949</v>
      </c>
      <c r="B57" s="1">
        <v>35812473</v>
      </c>
      <c r="C57" s="1">
        <v>138893154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>
        <f t="shared" si="0"/>
        <v>174705627</v>
      </c>
      <c r="AF57" s="1"/>
    </row>
    <row r="58" spans="1:32" x14ac:dyDescent="0.25">
      <c r="A58" s="40">
        <v>1950</v>
      </c>
      <c r="B58" s="1">
        <v>39664254</v>
      </c>
      <c r="C58" s="1">
        <v>120688892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>
        <f t="shared" si="0"/>
        <v>160353146</v>
      </c>
      <c r="AF58" s="1">
        <f>(B58/AE58)*100</f>
        <v>24.735563342174778</v>
      </c>
    </row>
    <row r="59" spans="1:32" x14ac:dyDescent="0.25">
      <c r="A59" s="40">
        <v>1951</v>
      </c>
      <c r="B59" s="1">
        <v>43242429</v>
      </c>
      <c r="C59" s="1">
        <v>135503598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>
        <f t="shared" si="0"/>
        <v>178746027</v>
      </c>
      <c r="AF59" s="1"/>
    </row>
    <row r="60" spans="1:32" x14ac:dyDescent="0.25">
      <c r="A60" s="40">
        <v>1952</v>
      </c>
      <c r="B60" s="1">
        <v>48846000</v>
      </c>
      <c r="C60" s="1">
        <v>168152681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>
        <f t="shared" si="0"/>
        <v>216998681</v>
      </c>
      <c r="AF60" s="1"/>
    </row>
    <row r="61" spans="1:32" x14ac:dyDescent="0.25">
      <c r="A61" s="40">
        <v>1953</v>
      </c>
      <c r="B61" s="1">
        <v>58337000</v>
      </c>
      <c r="C61" s="1">
        <v>174515000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>
        <f t="shared" si="0"/>
        <v>232852000</v>
      </c>
      <c r="AF61" s="1"/>
    </row>
    <row r="62" spans="1:32" x14ac:dyDescent="0.25">
      <c r="A62" s="40">
        <v>1954</v>
      </c>
      <c r="B62" s="1">
        <v>68289000</v>
      </c>
      <c r="C62" s="1">
        <v>180516000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>
        <f t="shared" si="0"/>
        <v>248805000</v>
      </c>
      <c r="AF62" s="1"/>
    </row>
    <row r="63" spans="1:32" x14ac:dyDescent="0.25">
      <c r="A63" s="40">
        <v>1955</v>
      </c>
      <c r="B63" s="1">
        <v>73981000</v>
      </c>
      <c r="C63" s="1">
        <v>184376000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>
        <f t="shared" si="0"/>
        <v>258357000</v>
      </c>
      <c r="AF63" s="1">
        <f>(B63/AE63)*100</f>
        <v>28.635183099354766</v>
      </c>
    </row>
    <row r="64" spans="1:32" x14ac:dyDescent="0.25">
      <c r="A64" s="40">
        <v>1956</v>
      </c>
      <c r="B64" s="1">
        <v>83559000</v>
      </c>
      <c r="C64" s="1">
        <v>193282000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>
        <f t="shared" si="0"/>
        <v>276841000</v>
      </c>
      <c r="AF64" s="1"/>
    </row>
    <row r="65" spans="1:32" x14ac:dyDescent="0.25">
      <c r="A65" s="40">
        <v>1957</v>
      </c>
      <c r="B65" s="1">
        <v>90740000</v>
      </c>
      <c r="C65" s="1">
        <v>202951000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>
        <f t="shared" si="0"/>
        <v>293691000</v>
      </c>
      <c r="AF65" s="1"/>
    </row>
    <row r="66" spans="1:32" x14ac:dyDescent="0.25">
      <c r="A66" s="40">
        <v>1958</v>
      </c>
      <c r="B66" s="1">
        <v>98288000</v>
      </c>
      <c r="C66" s="1">
        <v>193736000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>
        <f t="shared" si="0"/>
        <v>292024000</v>
      </c>
      <c r="AF66" s="1"/>
    </row>
    <row r="67" spans="1:32" x14ac:dyDescent="0.25">
      <c r="A67" s="40">
        <v>1959</v>
      </c>
      <c r="B67" s="1">
        <v>106599000</v>
      </c>
      <c r="C67" s="1">
        <v>239955000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>
        <f t="shared" si="0"/>
        <v>346554000</v>
      </c>
      <c r="AF67" s="1"/>
    </row>
    <row r="68" spans="1:32" x14ac:dyDescent="0.25">
      <c r="A68" s="40">
        <v>1960</v>
      </c>
      <c r="B68" s="1">
        <v>115596000</v>
      </c>
      <c r="C68" s="1">
        <v>314217000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>
        <f t="shared" ref="AE68:AE110" si="1">SUM(B68:AD68)</f>
        <v>429813000</v>
      </c>
      <c r="AF68" s="1">
        <f>(B68/AE68)*100</f>
        <v>26.894486672110894</v>
      </c>
    </row>
    <row r="69" spans="1:32" x14ac:dyDescent="0.25">
      <c r="A69" s="40">
        <v>1961</v>
      </c>
      <c r="B69" s="1">
        <v>122505000</v>
      </c>
      <c r="C69" s="1">
        <v>283958000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>
        <f t="shared" si="1"/>
        <v>406463000</v>
      </c>
      <c r="AF69" s="1"/>
    </row>
    <row r="70" spans="1:32" x14ac:dyDescent="0.25">
      <c r="A70" s="40">
        <v>1962</v>
      </c>
      <c r="B70" s="1">
        <v>267544000</v>
      </c>
      <c r="C70" s="1">
        <v>300313000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>
        <f t="shared" si="1"/>
        <v>567857000</v>
      </c>
      <c r="AF70" s="1"/>
    </row>
    <row r="71" spans="1:32" x14ac:dyDescent="0.25">
      <c r="A71" s="40">
        <v>1963</v>
      </c>
      <c r="B71" s="1">
        <v>286476000</v>
      </c>
      <c r="C71" s="1">
        <v>758700000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>
        <f t="shared" si="1"/>
        <v>1045176000</v>
      </c>
      <c r="AF71" s="1"/>
    </row>
    <row r="72" spans="1:32" x14ac:dyDescent="0.25">
      <c r="A72" s="40">
        <v>1964</v>
      </c>
      <c r="B72" s="1">
        <v>329624000</v>
      </c>
      <c r="C72" s="1">
        <v>820800000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>
        <f t="shared" si="1"/>
        <v>1150424000</v>
      </c>
      <c r="AF72" s="1"/>
    </row>
    <row r="73" spans="1:32" x14ac:dyDescent="0.25">
      <c r="A73" s="40">
        <v>1965</v>
      </c>
      <c r="B73" s="1">
        <v>361106000</v>
      </c>
      <c r="C73" s="1">
        <v>894500000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>
        <f t="shared" si="1"/>
        <v>1255606000</v>
      </c>
      <c r="AF73" s="1">
        <f>(B73/AE73)*100</f>
        <v>28.759499397103866</v>
      </c>
    </row>
    <row r="74" spans="1:32" x14ac:dyDescent="0.25">
      <c r="A74" s="40">
        <v>1966</v>
      </c>
      <c r="B74" s="1">
        <v>387544000</v>
      </c>
      <c r="C74" s="1">
        <v>970900000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>
        <f t="shared" si="1"/>
        <v>1358444000</v>
      </c>
      <c r="AF74" s="1"/>
    </row>
    <row r="75" spans="1:32" x14ac:dyDescent="0.25">
      <c r="A75" s="40">
        <v>1967</v>
      </c>
      <c r="B75" s="1">
        <v>401558000</v>
      </c>
      <c r="C75" s="1">
        <v>1050600000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>
        <f t="shared" si="1"/>
        <v>1452158000</v>
      </c>
      <c r="AF75" s="1"/>
    </row>
    <row r="76" spans="1:32" x14ac:dyDescent="0.25">
      <c r="A76" s="40">
        <v>1968</v>
      </c>
      <c r="B76" s="1">
        <v>420748000</v>
      </c>
      <c r="C76" s="1">
        <v>1095300000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>
        <f t="shared" si="1"/>
        <v>1516048000</v>
      </c>
      <c r="AF76" s="1"/>
    </row>
    <row r="77" spans="1:32" x14ac:dyDescent="0.25">
      <c r="A77" s="40">
        <v>1969</v>
      </c>
      <c r="B77" s="1">
        <v>456618000</v>
      </c>
      <c r="C77" s="1">
        <v>1146900000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>
        <f t="shared" si="1"/>
        <v>1603518000</v>
      </c>
      <c r="AF77" s="1"/>
    </row>
    <row r="78" spans="1:32" x14ac:dyDescent="0.25">
      <c r="A78" s="40">
        <v>1970</v>
      </c>
      <c r="B78" s="1">
        <v>492082000</v>
      </c>
      <c r="C78" s="1">
        <v>1597800000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>
        <f t="shared" si="1"/>
        <v>2089882000</v>
      </c>
      <c r="AF78" s="1">
        <f>(B78/AE78)*100</f>
        <v>23.54592268845801</v>
      </c>
    </row>
    <row r="79" spans="1:32" x14ac:dyDescent="0.25">
      <c r="A79" s="40">
        <v>1971</v>
      </c>
      <c r="B79" s="1">
        <v>539186000</v>
      </c>
      <c r="C79" s="1">
        <v>1862300000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>
        <f t="shared" si="1"/>
        <v>2401486000</v>
      </c>
      <c r="AF79" s="1"/>
    </row>
    <row r="80" spans="1:32" x14ac:dyDescent="0.25">
      <c r="A80" s="40">
        <v>1972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>
        <f t="shared" si="1"/>
        <v>0</v>
      </c>
      <c r="AF80" s="1"/>
    </row>
    <row r="81" spans="1:32" x14ac:dyDescent="0.25">
      <c r="A81" s="40">
        <v>1973</v>
      </c>
      <c r="AE81" s="1">
        <f t="shared" si="1"/>
        <v>0</v>
      </c>
      <c r="AF81" s="1"/>
    </row>
    <row r="82" spans="1:32" x14ac:dyDescent="0.25">
      <c r="A82" s="40">
        <v>1974</v>
      </c>
      <c r="B82" s="1">
        <v>584244000</v>
      </c>
      <c r="C82" s="1">
        <v>2633200000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>
        <f t="shared" si="1"/>
        <v>3217444000</v>
      </c>
      <c r="AF82" s="1"/>
    </row>
    <row r="83" spans="1:32" x14ac:dyDescent="0.25">
      <c r="A83" s="40">
        <v>1975</v>
      </c>
      <c r="B83" s="1">
        <v>707274000</v>
      </c>
      <c r="C83" s="1">
        <v>3410800000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>
        <f t="shared" si="1"/>
        <v>4118074000</v>
      </c>
      <c r="AF83" s="1">
        <f>(B83/AE83)*100</f>
        <v>17.174873496688015</v>
      </c>
    </row>
    <row r="84" spans="1:32" x14ac:dyDescent="0.25">
      <c r="A84" s="40">
        <v>1976</v>
      </c>
      <c r="B84" s="1">
        <v>812886000</v>
      </c>
      <c r="C84" s="1">
        <v>4444300000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>
        <f t="shared" si="1"/>
        <v>5257186000</v>
      </c>
      <c r="AF84" s="1"/>
    </row>
    <row r="85" spans="1:32" x14ac:dyDescent="0.25">
      <c r="A85" s="40">
        <v>1977</v>
      </c>
      <c r="B85" s="1">
        <v>935475000</v>
      </c>
      <c r="C85" s="1">
        <v>4578200000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>
        <f t="shared" si="1"/>
        <v>5513675000</v>
      </c>
      <c r="AF85" s="1"/>
    </row>
    <row r="86" spans="1:32" x14ac:dyDescent="0.25">
      <c r="A86" s="40">
        <v>1978</v>
      </c>
      <c r="B86" s="1">
        <v>1166710000</v>
      </c>
      <c r="C86" s="1">
        <v>5668700000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>
        <f t="shared" si="1"/>
        <v>6835410000</v>
      </c>
      <c r="AF86" s="1"/>
    </row>
    <row r="87" spans="1:32" x14ac:dyDescent="0.25">
      <c r="A87" s="40">
        <v>1979</v>
      </c>
      <c r="B87" s="1">
        <v>1382795000</v>
      </c>
      <c r="C87" s="1">
        <v>5819000000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>
        <f t="shared" si="1"/>
        <v>7201795000</v>
      </c>
      <c r="AF87" s="1"/>
    </row>
    <row r="88" spans="1:32" x14ac:dyDescent="0.25">
      <c r="A88" s="40">
        <v>1980</v>
      </c>
      <c r="B88" s="1">
        <v>1662577000</v>
      </c>
      <c r="C88" s="1">
        <v>7586700000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>
        <f t="shared" si="1"/>
        <v>9249277000</v>
      </c>
      <c r="AF88" s="1">
        <f>(B88/AE88)*100</f>
        <v>17.975210386714551</v>
      </c>
    </row>
    <row r="89" spans="1:32" x14ac:dyDescent="0.25">
      <c r="A89" s="40">
        <v>1981</v>
      </c>
      <c r="B89" s="1">
        <v>1987395000</v>
      </c>
      <c r="C89" s="1">
        <v>9133400000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>
        <f t="shared" si="1"/>
        <v>11120795000</v>
      </c>
      <c r="AF89" s="1"/>
    </row>
    <row r="90" spans="1:32" x14ac:dyDescent="0.25">
      <c r="A90" s="40">
        <v>1982</v>
      </c>
      <c r="B90" s="1">
        <v>2311778000</v>
      </c>
      <c r="C90" s="1">
        <v>11196500000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>
        <f t="shared" si="1"/>
        <v>13508278000</v>
      </c>
      <c r="AF90" s="1"/>
    </row>
    <row r="91" spans="1:32" x14ac:dyDescent="0.25">
      <c r="A91" s="40">
        <v>1983</v>
      </c>
      <c r="B91" s="1">
        <v>2699955000</v>
      </c>
      <c r="C91" s="1">
        <v>12672500000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>
        <f t="shared" si="1"/>
        <v>15372455000</v>
      </c>
      <c r="AF91" s="1"/>
    </row>
    <row r="92" spans="1:32" x14ac:dyDescent="0.25">
      <c r="A92" s="40">
        <v>1984</v>
      </c>
      <c r="B92" s="1">
        <v>2975990000</v>
      </c>
      <c r="C92" s="1">
        <v>14250000000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>
        <f t="shared" si="1"/>
        <v>17225990000</v>
      </c>
      <c r="AF92" s="1"/>
    </row>
    <row r="93" spans="1:32" x14ac:dyDescent="0.25">
      <c r="A93" s="40">
        <v>1985</v>
      </c>
      <c r="B93" s="1">
        <v>3257622000</v>
      </c>
      <c r="C93" s="1">
        <v>15317400000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>
        <f t="shared" si="1"/>
        <v>18575022000</v>
      </c>
      <c r="AF93" s="1">
        <f>(B93/AE93)*100</f>
        <v>17.537648138451733</v>
      </c>
    </row>
    <row r="94" spans="1:32" x14ac:dyDescent="0.25">
      <c r="A94" s="40">
        <v>1986</v>
      </c>
      <c r="B94" s="1">
        <v>3821483000</v>
      </c>
      <c r="C94" s="1">
        <v>17672300000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>
        <f t="shared" si="1"/>
        <v>21493783000</v>
      </c>
      <c r="AF94" s="1"/>
    </row>
    <row r="95" spans="1:32" x14ac:dyDescent="0.25">
      <c r="A95" s="40">
        <v>1987</v>
      </c>
      <c r="B95" s="1">
        <v>4308213000</v>
      </c>
      <c r="C95" s="1">
        <v>20945100000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>
        <f t="shared" si="1"/>
        <v>25253313000</v>
      </c>
      <c r="AF95" s="1"/>
    </row>
    <row r="96" spans="1:32" x14ac:dyDescent="0.25">
      <c r="A96" s="40">
        <v>1988</v>
      </c>
      <c r="B96" s="1">
        <v>4818607000</v>
      </c>
      <c r="C96" s="1">
        <v>23116600000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>
        <f t="shared" si="1"/>
        <v>27935207000</v>
      </c>
      <c r="AF96" s="1"/>
    </row>
    <row r="97" spans="1:32" x14ac:dyDescent="0.25">
      <c r="A97" s="40">
        <v>1989</v>
      </c>
      <c r="B97" s="1"/>
      <c r="C97" s="1">
        <v>23268500000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>
        <f t="shared" si="1"/>
        <v>23268500000</v>
      </c>
      <c r="AF97" s="1"/>
    </row>
    <row r="98" spans="1:32" x14ac:dyDescent="0.25">
      <c r="A98" s="40">
        <v>1990</v>
      </c>
      <c r="B98" s="1">
        <v>2855400000</v>
      </c>
      <c r="C98" s="1">
        <v>25508000000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>
        <f t="shared" si="1"/>
        <v>28363400000</v>
      </c>
      <c r="AF98" s="1">
        <f>(B98/AE98)*100</f>
        <v>10.0671992779427</v>
      </c>
    </row>
    <row r="99" spans="1:32" x14ac:dyDescent="0.25">
      <c r="A99" s="40">
        <v>1991</v>
      </c>
      <c r="B99" s="1">
        <v>2783800000</v>
      </c>
      <c r="C99" s="1">
        <v>27252400000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>
        <f t="shared" si="1"/>
        <v>30036200000</v>
      </c>
      <c r="AF99" s="1"/>
    </row>
    <row r="100" spans="1:32" x14ac:dyDescent="0.25">
      <c r="A100" s="40">
        <v>1992</v>
      </c>
      <c r="B100" s="1">
        <v>2740700000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>
        <f t="shared" si="1"/>
        <v>2740700000</v>
      </c>
      <c r="AF100" s="1"/>
    </row>
    <row r="101" spans="1:32" x14ac:dyDescent="0.25">
      <c r="A101" s="40">
        <v>1993</v>
      </c>
      <c r="B101" s="1">
        <v>2828200000</v>
      </c>
      <c r="C101" s="1">
        <v>31429000000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>
        <f t="shared" si="1"/>
        <v>34257200000</v>
      </c>
      <c r="AF101" s="1"/>
    </row>
    <row r="102" spans="1:32" x14ac:dyDescent="0.25">
      <c r="A102" s="40">
        <v>1994</v>
      </c>
      <c r="B102" s="1">
        <v>2938200000</v>
      </c>
      <c r="C102" s="1">
        <v>29639000000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>
        <f t="shared" si="1"/>
        <v>32577200000</v>
      </c>
      <c r="AF102" s="1"/>
    </row>
    <row r="103" spans="1:32" x14ac:dyDescent="0.25">
      <c r="A103" s="40">
        <v>1995</v>
      </c>
      <c r="B103" s="1">
        <v>3075200000</v>
      </c>
      <c r="C103" s="1">
        <v>30400000000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>
        <f t="shared" si="1"/>
        <v>33475200000</v>
      </c>
      <c r="AF103" s="1">
        <f>(B103/AE103)*100</f>
        <v>9.1865022464391544</v>
      </c>
    </row>
    <row r="104" spans="1:32" x14ac:dyDescent="0.25">
      <c r="A104" s="40">
        <v>1996</v>
      </c>
      <c r="B104" s="1">
        <v>3222000000</v>
      </c>
      <c r="C104" s="1">
        <v>31743000000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>
        <f t="shared" si="1"/>
        <v>34965000000</v>
      </c>
      <c r="AF104" s="1"/>
    </row>
    <row r="105" spans="1:32" x14ac:dyDescent="0.25">
      <c r="A105" s="40">
        <v>1997</v>
      </c>
      <c r="B105" s="1">
        <v>3317300000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>
        <f t="shared" si="1"/>
        <v>3317300000</v>
      </c>
      <c r="AF105" s="1"/>
    </row>
    <row r="106" spans="1:32" x14ac:dyDescent="0.25">
      <c r="A106" s="40">
        <v>1998</v>
      </c>
      <c r="B106" s="1">
        <v>3466400000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>
        <f t="shared" si="1"/>
        <v>3466400000</v>
      </c>
      <c r="AF106" s="1"/>
    </row>
    <row r="107" spans="1:32" x14ac:dyDescent="0.25">
      <c r="A107" s="40">
        <v>1999</v>
      </c>
      <c r="B107" s="1">
        <v>3508500000</v>
      </c>
      <c r="C107" s="1">
        <v>35825000000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>
        <f t="shared" si="1"/>
        <v>39333500000</v>
      </c>
      <c r="AF107" s="1"/>
    </row>
    <row r="108" spans="1:32" x14ac:dyDescent="0.25">
      <c r="A108" s="40">
        <v>2000</v>
      </c>
      <c r="B108" s="1">
        <v>3620300000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>
        <f t="shared" si="1"/>
        <v>3620300000</v>
      </c>
      <c r="AF108" s="1">
        <f>(B108/AE108)*100</f>
        <v>100</v>
      </c>
    </row>
    <row r="109" spans="1:32" x14ac:dyDescent="0.25">
      <c r="A109" s="40">
        <v>2001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>
        <f t="shared" si="1"/>
        <v>0</v>
      </c>
      <c r="AF109" s="1"/>
    </row>
    <row r="110" spans="1:32" x14ac:dyDescent="0.25">
      <c r="A110" s="40">
        <v>2002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>
        <f t="shared" si="1"/>
        <v>0</v>
      </c>
      <c r="AF110" s="1"/>
    </row>
    <row r="111" spans="1:32" x14ac:dyDescent="0.25">
      <c r="A111" s="67" t="s">
        <v>42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</row>
    <row r="112" spans="1:32" x14ac:dyDescent="0.25">
      <c r="A112" s="40">
        <v>2003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>
        <v>10.81433</v>
      </c>
    </row>
    <row r="113" spans="1:32" x14ac:dyDescent="0.25">
      <c r="A113" s="40">
        <v>2004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>
        <v>10.73559</v>
      </c>
    </row>
    <row r="114" spans="1:32" x14ac:dyDescent="0.25">
      <c r="A114" s="40">
        <v>2005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>
        <v>10.66757</v>
      </c>
    </row>
    <row r="115" spans="1:32" x14ac:dyDescent="0.25">
      <c r="A115" s="40">
        <v>2006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5">
      <c r="A116" s="40">
        <v>2007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5">
      <c r="A117" s="40">
        <v>2008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5">
      <c r="A118" s="40">
        <v>2009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5">
      <c r="A119" s="40">
        <v>2010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5">
      <c r="A120" s="40">
        <v>2011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</sheetData>
  <mergeCells count="7">
    <mergeCell ref="A1:AF1"/>
    <mergeCell ref="A111:AF111"/>
    <mergeCell ref="D3:AD3"/>
    <mergeCell ref="D8:AD8"/>
    <mergeCell ref="D13:AD13"/>
    <mergeCell ref="C28:AD28"/>
    <mergeCell ref="C33:AD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7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6.85546875" bestFit="1" customWidth="1"/>
    <col min="4" max="4" width="40.7109375" bestFit="1" customWidth="1"/>
    <col min="5" max="5" width="29" bestFit="1" customWidth="1"/>
    <col min="6" max="6" width="22.7109375" bestFit="1" customWidth="1"/>
    <col min="7" max="7" width="21.5703125" bestFit="1" customWidth="1"/>
  </cols>
  <sheetData>
    <row r="1" spans="1:7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7" x14ac:dyDescent="0.25">
      <c r="A2" s="67" t="s">
        <v>139</v>
      </c>
      <c r="B2" s="67"/>
      <c r="C2" s="67"/>
      <c r="D2" s="67"/>
      <c r="E2" s="67"/>
      <c r="F2" s="67"/>
      <c r="G2" s="67"/>
    </row>
    <row r="3" spans="1:7" x14ac:dyDescent="0.25">
      <c r="A3" s="5">
        <v>1865</v>
      </c>
      <c r="F3" s="1">
        <v>42.9</v>
      </c>
    </row>
    <row r="4" spans="1:7" x14ac:dyDescent="0.25">
      <c r="A4" s="5">
        <v>1866</v>
      </c>
      <c r="F4" s="1"/>
    </row>
    <row r="5" spans="1:7" x14ac:dyDescent="0.25">
      <c r="A5" s="5">
        <v>1867</v>
      </c>
      <c r="F5" s="1"/>
    </row>
    <row r="6" spans="1:7" x14ac:dyDescent="0.25">
      <c r="A6" s="5">
        <v>1868</v>
      </c>
      <c r="F6" s="1"/>
    </row>
    <row r="7" spans="1:7" x14ac:dyDescent="0.25">
      <c r="A7" s="5">
        <v>1869</v>
      </c>
      <c r="F7" s="1"/>
    </row>
    <row r="8" spans="1:7" x14ac:dyDescent="0.25">
      <c r="A8" s="5">
        <v>1870</v>
      </c>
      <c r="F8" s="1">
        <v>40.6</v>
      </c>
    </row>
    <row r="9" spans="1:7" x14ac:dyDescent="0.25">
      <c r="A9" s="5">
        <v>1871</v>
      </c>
      <c r="F9" s="1"/>
    </row>
    <row r="10" spans="1:7" x14ac:dyDescent="0.25">
      <c r="A10" s="5">
        <v>1872</v>
      </c>
      <c r="F10" s="1"/>
    </row>
    <row r="11" spans="1:7" x14ac:dyDescent="0.25">
      <c r="A11" s="5">
        <v>1873</v>
      </c>
      <c r="F11" s="1"/>
    </row>
    <row r="12" spans="1:7" x14ac:dyDescent="0.25">
      <c r="A12" s="5">
        <v>1874</v>
      </c>
      <c r="F12" s="1"/>
    </row>
    <row r="13" spans="1:7" x14ac:dyDescent="0.25">
      <c r="A13" s="5">
        <v>1875</v>
      </c>
      <c r="F13" s="1"/>
    </row>
    <row r="14" spans="1:7" x14ac:dyDescent="0.25">
      <c r="A14" s="5">
        <v>1876</v>
      </c>
      <c r="F14" s="1"/>
    </row>
    <row r="15" spans="1:7" x14ac:dyDescent="0.25">
      <c r="A15" s="5">
        <v>1877</v>
      </c>
      <c r="F15" s="1"/>
    </row>
    <row r="16" spans="1:7" x14ac:dyDescent="0.25">
      <c r="A16" s="5">
        <v>1878</v>
      </c>
      <c r="F16" s="1"/>
    </row>
    <row r="17" spans="1:6" x14ac:dyDescent="0.25">
      <c r="A17" s="5">
        <v>1879</v>
      </c>
      <c r="F17" s="1"/>
    </row>
    <row r="18" spans="1:6" x14ac:dyDescent="0.25">
      <c r="A18" s="5">
        <v>1880</v>
      </c>
      <c r="F18" s="1">
        <v>46.9</v>
      </c>
    </row>
    <row r="19" spans="1:6" x14ac:dyDescent="0.25">
      <c r="A19" s="5">
        <v>1881</v>
      </c>
      <c r="F19" s="1"/>
    </row>
    <row r="20" spans="1:6" x14ac:dyDescent="0.25">
      <c r="A20" s="5">
        <v>1882</v>
      </c>
      <c r="F20" s="1"/>
    </row>
    <row r="21" spans="1:6" x14ac:dyDescent="0.25">
      <c r="A21" s="5">
        <v>1883</v>
      </c>
      <c r="F21" s="1"/>
    </row>
    <row r="22" spans="1:6" x14ac:dyDescent="0.25">
      <c r="A22" s="5">
        <v>1884</v>
      </c>
      <c r="F22" s="1"/>
    </row>
    <row r="23" spans="1:6" x14ac:dyDescent="0.25">
      <c r="A23" s="5">
        <v>1885</v>
      </c>
      <c r="F23" s="1"/>
    </row>
    <row r="24" spans="1:6" x14ac:dyDescent="0.25">
      <c r="A24" s="5">
        <v>1886</v>
      </c>
      <c r="F24" s="1"/>
    </row>
    <row r="25" spans="1:6" x14ac:dyDescent="0.25">
      <c r="A25" s="5">
        <v>1887</v>
      </c>
      <c r="F25" s="1"/>
    </row>
    <row r="26" spans="1:6" x14ac:dyDescent="0.25">
      <c r="A26" s="5">
        <v>1888</v>
      </c>
      <c r="F26" s="1"/>
    </row>
    <row r="27" spans="1:6" x14ac:dyDescent="0.25">
      <c r="A27" s="5">
        <v>1889</v>
      </c>
      <c r="F27" s="1"/>
    </row>
    <row r="28" spans="1:6" x14ac:dyDescent="0.25">
      <c r="A28" s="5">
        <v>1890</v>
      </c>
      <c r="F28" s="1">
        <v>43.1</v>
      </c>
    </row>
    <row r="29" spans="1:6" x14ac:dyDescent="0.25">
      <c r="A29" s="5">
        <v>1891</v>
      </c>
      <c r="F29" s="1"/>
    </row>
    <row r="30" spans="1:6" x14ac:dyDescent="0.25">
      <c r="A30" s="5">
        <v>1892</v>
      </c>
      <c r="F30" s="1"/>
    </row>
    <row r="31" spans="1:6" x14ac:dyDescent="0.25">
      <c r="A31" s="5">
        <v>1893</v>
      </c>
      <c r="F31" s="1"/>
    </row>
    <row r="32" spans="1:6" x14ac:dyDescent="0.25">
      <c r="A32" s="5">
        <v>1894</v>
      </c>
      <c r="F32" s="1"/>
    </row>
    <row r="33" spans="1:6" x14ac:dyDescent="0.25">
      <c r="A33" s="5">
        <v>1895</v>
      </c>
      <c r="F33" s="1"/>
    </row>
    <row r="34" spans="1:6" x14ac:dyDescent="0.25">
      <c r="A34" s="5">
        <v>1896</v>
      </c>
      <c r="F34" s="1"/>
    </row>
    <row r="35" spans="1:6" x14ac:dyDescent="0.25">
      <c r="A35" s="5">
        <v>1897</v>
      </c>
      <c r="F35" s="1"/>
    </row>
    <row r="36" spans="1:6" x14ac:dyDescent="0.25">
      <c r="A36" s="5">
        <v>1898</v>
      </c>
      <c r="F36" s="1"/>
    </row>
    <row r="37" spans="1:6" x14ac:dyDescent="0.25">
      <c r="A37" s="5">
        <v>1899</v>
      </c>
      <c r="F37" s="1"/>
    </row>
    <row r="38" spans="1:6" x14ac:dyDescent="0.25">
      <c r="A38" s="5">
        <v>1900</v>
      </c>
      <c r="F38" s="1">
        <v>45.5</v>
      </c>
    </row>
    <row r="39" spans="1:6" x14ac:dyDescent="0.25">
      <c r="A39" s="5">
        <v>1901</v>
      </c>
      <c r="F39" s="1"/>
    </row>
    <row r="40" spans="1:6" x14ac:dyDescent="0.25">
      <c r="A40" s="5">
        <v>1902</v>
      </c>
      <c r="F40" s="1"/>
    </row>
    <row r="41" spans="1:6" x14ac:dyDescent="0.25">
      <c r="A41" s="5">
        <v>1903</v>
      </c>
      <c r="F41" s="1"/>
    </row>
    <row r="42" spans="1:6" x14ac:dyDescent="0.25">
      <c r="A42" s="5">
        <v>1904</v>
      </c>
      <c r="F42" s="1"/>
    </row>
    <row r="43" spans="1:6" x14ac:dyDescent="0.25">
      <c r="A43" s="5">
        <v>1905</v>
      </c>
      <c r="F43" s="1"/>
    </row>
    <row r="44" spans="1:6" x14ac:dyDescent="0.25">
      <c r="A44" s="5">
        <v>1906</v>
      </c>
      <c r="F44" s="1"/>
    </row>
    <row r="45" spans="1:6" x14ac:dyDescent="0.25">
      <c r="A45" s="5">
        <v>1907</v>
      </c>
      <c r="F45" s="1"/>
    </row>
    <row r="46" spans="1:6" x14ac:dyDescent="0.25">
      <c r="A46" s="5">
        <v>1908</v>
      </c>
      <c r="F46" s="1"/>
    </row>
    <row r="47" spans="1:6" x14ac:dyDescent="0.25">
      <c r="A47" s="5">
        <v>1909</v>
      </c>
      <c r="F47" s="1"/>
    </row>
    <row r="48" spans="1:6" x14ac:dyDescent="0.25">
      <c r="A48" s="5">
        <v>1910</v>
      </c>
      <c r="F48" s="1">
        <v>48.9</v>
      </c>
    </row>
    <row r="49" spans="1:6" x14ac:dyDescent="0.25">
      <c r="A49" s="5">
        <v>1911</v>
      </c>
      <c r="F49" s="1"/>
    </row>
    <row r="50" spans="1:6" x14ac:dyDescent="0.25">
      <c r="A50" s="5">
        <v>1912</v>
      </c>
      <c r="F50" s="1"/>
    </row>
    <row r="51" spans="1:6" x14ac:dyDescent="0.25">
      <c r="A51" s="5">
        <v>1913</v>
      </c>
      <c r="F51" s="1"/>
    </row>
    <row r="52" spans="1:6" x14ac:dyDescent="0.25">
      <c r="A52" s="5">
        <v>1914</v>
      </c>
      <c r="F52" s="1"/>
    </row>
    <row r="53" spans="1:6" x14ac:dyDescent="0.25">
      <c r="A53" s="5">
        <v>1915</v>
      </c>
      <c r="F53" s="1"/>
    </row>
    <row r="54" spans="1:6" x14ac:dyDescent="0.25">
      <c r="A54" s="5">
        <v>1916</v>
      </c>
      <c r="F54" s="1"/>
    </row>
    <row r="55" spans="1:6" x14ac:dyDescent="0.25">
      <c r="A55" s="5">
        <v>1917</v>
      </c>
      <c r="F55" s="1"/>
    </row>
    <row r="56" spans="1:6" x14ac:dyDescent="0.25">
      <c r="A56" s="5">
        <v>1918</v>
      </c>
      <c r="F56" s="1"/>
    </row>
    <row r="57" spans="1:6" x14ac:dyDescent="0.25">
      <c r="A57" s="5">
        <v>1919</v>
      </c>
      <c r="F57" s="1"/>
    </row>
    <row r="58" spans="1:6" x14ac:dyDescent="0.25">
      <c r="A58" s="5">
        <v>1920</v>
      </c>
      <c r="F58" s="1">
        <v>44</v>
      </c>
    </row>
    <row r="59" spans="1:6" x14ac:dyDescent="0.25">
      <c r="A59" s="5">
        <v>1921</v>
      </c>
      <c r="F59" s="1"/>
    </row>
    <row r="60" spans="1:6" x14ac:dyDescent="0.25">
      <c r="A60" s="5">
        <v>1922</v>
      </c>
      <c r="F60" s="1"/>
    </row>
    <row r="61" spans="1:6" x14ac:dyDescent="0.25">
      <c r="A61" s="5">
        <v>1923</v>
      </c>
      <c r="F61" s="1"/>
    </row>
    <row r="62" spans="1:6" x14ac:dyDescent="0.25">
      <c r="A62" s="5">
        <v>1924</v>
      </c>
      <c r="F62" s="1"/>
    </row>
    <row r="63" spans="1:6" x14ac:dyDescent="0.25">
      <c r="A63" s="5">
        <v>1925</v>
      </c>
      <c r="F63" s="1"/>
    </row>
    <row r="64" spans="1:6" x14ac:dyDescent="0.25">
      <c r="A64" s="5">
        <v>1926</v>
      </c>
      <c r="F64" s="1"/>
    </row>
    <row r="65" spans="1:6" x14ac:dyDescent="0.25">
      <c r="A65" s="5">
        <v>1927</v>
      </c>
      <c r="F65" s="1"/>
    </row>
    <row r="66" spans="1:6" x14ac:dyDescent="0.25">
      <c r="A66" s="5">
        <v>1928</v>
      </c>
      <c r="F66" s="1"/>
    </row>
    <row r="67" spans="1:6" x14ac:dyDescent="0.25">
      <c r="A67" s="5">
        <v>1929</v>
      </c>
      <c r="F67" s="1"/>
    </row>
    <row r="68" spans="1:6" x14ac:dyDescent="0.25">
      <c r="A68" s="5">
        <v>1930</v>
      </c>
      <c r="F68" s="1">
        <v>51.5</v>
      </c>
    </row>
    <row r="69" spans="1:6" x14ac:dyDescent="0.25">
      <c r="A69" s="5">
        <v>1931</v>
      </c>
      <c r="F69" s="1">
        <v>52</v>
      </c>
    </row>
    <row r="70" spans="1:6" x14ac:dyDescent="0.25">
      <c r="A70" s="5">
        <v>1932</v>
      </c>
      <c r="F70" s="1">
        <v>52.2</v>
      </c>
    </row>
    <row r="71" spans="1:6" x14ac:dyDescent="0.25">
      <c r="A71" s="5">
        <v>1933</v>
      </c>
      <c r="F71" s="1">
        <v>52.1</v>
      </c>
    </row>
    <row r="72" spans="1:6" x14ac:dyDescent="0.25">
      <c r="A72" s="5">
        <v>1934</v>
      </c>
      <c r="F72" s="1">
        <v>51.2</v>
      </c>
    </row>
    <row r="73" spans="1:6" x14ac:dyDescent="0.25">
      <c r="A73" s="5">
        <v>1935</v>
      </c>
      <c r="F73" s="1">
        <v>50.5</v>
      </c>
    </row>
    <row r="74" spans="1:6" x14ac:dyDescent="0.25">
      <c r="A74" s="5">
        <v>1936</v>
      </c>
      <c r="F74" s="1">
        <v>49.4</v>
      </c>
    </row>
    <row r="75" spans="1:6" x14ac:dyDescent="0.25">
      <c r="A75" s="5">
        <v>1937</v>
      </c>
      <c r="F75" s="1">
        <v>49.8</v>
      </c>
    </row>
    <row r="76" spans="1:6" x14ac:dyDescent="0.25">
      <c r="A76" s="5">
        <v>1938</v>
      </c>
      <c r="F76" s="1">
        <v>50.5</v>
      </c>
    </row>
    <row r="77" spans="1:6" x14ac:dyDescent="0.25">
      <c r="A77" s="5">
        <v>1939</v>
      </c>
      <c r="F77" s="1">
        <v>47.4</v>
      </c>
    </row>
    <row r="78" spans="1:6" x14ac:dyDescent="0.25">
      <c r="A78" s="5">
        <v>1940</v>
      </c>
      <c r="F78" s="1"/>
    </row>
    <row r="79" spans="1:6" x14ac:dyDescent="0.25">
      <c r="A79" s="5">
        <v>1941</v>
      </c>
      <c r="F79" s="1"/>
    </row>
    <row r="80" spans="1:6" x14ac:dyDescent="0.25">
      <c r="A80" s="5">
        <v>1942</v>
      </c>
      <c r="F80" s="1"/>
    </row>
    <row r="81" spans="1:6" x14ac:dyDescent="0.25">
      <c r="A81" s="5">
        <v>1943</v>
      </c>
      <c r="F81" s="1"/>
    </row>
    <row r="82" spans="1:6" x14ac:dyDescent="0.25">
      <c r="A82" s="5">
        <v>1944</v>
      </c>
      <c r="F82" s="1"/>
    </row>
    <row r="83" spans="1:6" x14ac:dyDescent="0.25">
      <c r="A83" s="5">
        <v>1945</v>
      </c>
      <c r="F83" s="1"/>
    </row>
    <row r="84" spans="1:6" x14ac:dyDescent="0.25">
      <c r="A84" s="5">
        <v>1946</v>
      </c>
      <c r="F84" s="1">
        <v>29.4</v>
      </c>
    </row>
    <row r="85" spans="1:6" x14ac:dyDescent="0.25">
      <c r="A85" s="5">
        <v>1947</v>
      </c>
      <c r="F85" s="1">
        <v>31.1</v>
      </c>
    </row>
    <row r="86" spans="1:6" x14ac:dyDescent="0.25">
      <c r="A86" s="5">
        <v>1948</v>
      </c>
      <c r="F86" s="1">
        <v>31.7</v>
      </c>
    </row>
    <row r="87" spans="1:6" x14ac:dyDescent="0.25">
      <c r="A87" s="5">
        <v>1949</v>
      </c>
      <c r="F87" s="1">
        <v>32.9</v>
      </c>
    </row>
    <row r="88" spans="1:6" x14ac:dyDescent="0.25">
      <c r="A88" s="5">
        <v>1950</v>
      </c>
      <c r="F88" s="1">
        <v>35.700000000000003</v>
      </c>
    </row>
    <row r="89" spans="1:6" x14ac:dyDescent="0.25">
      <c r="A89" s="5">
        <v>1951</v>
      </c>
      <c r="F89" s="1">
        <v>36.9</v>
      </c>
    </row>
    <row r="90" spans="1:6" x14ac:dyDescent="0.25">
      <c r="A90" s="5">
        <v>1952</v>
      </c>
      <c r="F90" s="1">
        <v>36</v>
      </c>
    </row>
    <row r="91" spans="1:6" x14ac:dyDescent="0.25">
      <c r="A91" s="5">
        <v>1953</v>
      </c>
      <c r="F91" s="1">
        <v>36.799999999999997</v>
      </c>
    </row>
    <row r="92" spans="1:6" x14ac:dyDescent="0.25">
      <c r="A92" s="5">
        <v>1954</v>
      </c>
      <c r="F92" s="1">
        <v>34</v>
      </c>
    </row>
    <row r="93" spans="1:6" x14ac:dyDescent="0.25">
      <c r="A93" s="5">
        <v>1955</v>
      </c>
      <c r="F93" s="1">
        <v>38.700000000000003</v>
      </c>
    </row>
    <row r="94" spans="1:6" x14ac:dyDescent="0.25">
      <c r="A94" s="5">
        <v>1956</v>
      </c>
      <c r="F94" s="1">
        <v>39.700000000000003</v>
      </c>
    </row>
    <row r="95" spans="1:6" x14ac:dyDescent="0.25">
      <c r="A95" s="5">
        <v>1957</v>
      </c>
      <c r="F95" s="1">
        <v>38.6</v>
      </c>
    </row>
    <row r="96" spans="1:6" x14ac:dyDescent="0.25">
      <c r="A96" s="5">
        <v>1958</v>
      </c>
      <c r="F96" s="1">
        <v>40.299999999999997</v>
      </c>
    </row>
    <row r="97" spans="1:8" x14ac:dyDescent="0.25">
      <c r="A97" s="5">
        <v>1959</v>
      </c>
      <c r="F97" s="1">
        <v>33.700000000000003</v>
      </c>
    </row>
    <row r="98" spans="1:8" x14ac:dyDescent="0.25">
      <c r="A98" s="5">
        <v>1960</v>
      </c>
      <c r="F98" s="1">
        <v>33.4</v>
      </c>
    </row>
    <row r="99" spans="1:8" x14ac:dyDescent="0.25">
      <c r="A99" s="5">
        <v>1961</v>
      </c>
      <c r="F99" s="1">
        <v>33.4</v>
      </c>
    </row>
    <row r="100" spans="1:8" x14ac:dyDescent="0.25">
      <c r="A100" s="5">
        <v>1962</v>
      </c>
      <c r="F100" s="1">
        <v>33.700000000000003</v>
      </c>
    </row>
    <row r="101" spans="1:8" x14ac:dyDescent="0.25">
      <c r="A101" s="5">
        <v>1963</v>
      </c>
      <c r="F101" s="1">
        <v>34.299999999999997</v>
      </c>
    </row>
    <row r="102" spans="1:8" x14ac:dyDescent="0.25">
      <c r="A102" s="5">
        <v>1964</v>
      </c>
      <c r="F102" s="1">
        <v>35</v>
      </c>
    </row>
    <row r="103" spans="1:8" x14ac:dyDescent="0.25">
      <c r="A103" s="5">
        <v>1965</v>
      </c>
      <c r="F103" s="1">
        <v>34.1</v>
      </c>
    </row>
    <row r="104" spans="1:8" x14ac:dyDescent="0.25">
      <c r="A104" s="5">
        <v>1966</v>
      </c>
      <c r="F104" s="1">
        <v>34.700000000000003</v>
      </c>
    </row>
    <row r="105" spans="1:8" x14ac:dyDescent="0.25">
      <c r="A105" s="5">
        <v>1967</v>
      </c>
      <c r="F105" s="1">
        <v>34.799999999999997</v>
      </c>
    </row>
    <row r="106" spans="1:8" x14ac:dyDescent="0.25">
      <c r="A106" s="5">
        <v>1968</v>
      </c>
      <c r="F106" s="1">
        <v>34.5</v>
      </c>
    </row>
    <row r="107" spans="1:8" x14ac:dyDescent="0.25">
      <c r="A107" s="5">
        <v>1969</v>
      </c>
      <c r="F107" s="1">
        <v>34</v>
      </c>
    </row>
    <row r="108" spans="1:8" x14ac:dyDescent="0.25">
      <c r="A108" s="5">
        <v>1970</v>
      </c>
      <c r="F108" s="1">
        <v>32.200000000000003</v>
      </c>
    </row>
    <row r="109" spans="1:8" x14ac:dyDescent="0.25">
      <c r="A109" s="5">
        <v>1971</v>
      </c>
      <c r="F109" s="1">
        <v>32.9</v>
      </c>
    </row>
    <row r="110" spans="1:8" x14ac:dyDescent="0.25">
      <c r="A110" s="5">
        <v>1972</v>
      </c>
      <c r="F110" s="1">
        <v>32.4</v>
      </c>
    </row>
    <row r="111" spans="1:8" x14ac:dyDescent="0.25">
      <c r="A111" s="67" t="s">
        <v>140</v>
      </c>
      <c r="B111" s="67"/>
      <c r="C111" s="67"/>
      <c r="D111" s="67"/>
      <c r="E111" s="67"/>
      <c r="F111" s="67"/>
      <c r="G111" s="67"/>
      <c r="H111" s="1"/>
    </row>
    <row r="112" spans="1:8" x14ac:dyDescent="0.25">
      <c r="A112" s="5">
        <v>1973</v>
      </c>
      <c r="B112">
        <v>24332</v>
      </c>
      <c r="C112">
        <v>3960</v>
      </c>
      <c r="D112">
        <f t="shared" ref="D112:D137" si="0">SUM(B112-C112)</f>
        <v>20372</v>
      </c>
      <c r="E112" s="19">
        <v>57159</v>
      </c>
      <c r="F112">
        <f>(D112/E112)*100</f>
        <v>35.640931436869081</v>
      </c>
      <c r="G112">
        <f>(B112/E112)*100</f>
        <v>42.568974264770205</v>
      </c>
      <c r="H112" s="1"/>
    </row>
    <row r="113" spans="1:8" x14ac:dyDescent="0.25">
      <c r="A113" s="5">
        <v>1974</v>
      </c>
      <c r="B113">
        <v>28242</v>
      </c>
      <c r="C113">
        <v>4695</v>
      </c>
      <c r="D113">
        <f t="shared" si="0"/>
        <v>23547</v>
      </c>
      <c r="E113" s="19">
        <v>66240</v>
      </c>
      <c r="F113">
        <f t="shared" ref="F113:F137" si="1">(D113/E113)*100</f>
        <v>35.548007246376812</v>
      </c>
      <c r="G113">
        <f t="shared" ref="G113:G137" si="2">(B113/E113)*100</f>
        <v>42.635869565217391</v>
      </c>
      <c r="H113" s="1"/>
    </row>
    <row r="114" spans="1:8" x14ac:dyDescent="0.25">
      <c r="A114" s="5">
        <v>1975</v>
      </c>
      <c r="B114">
        <v>34193</v>
      </c>
      <c r="C114">
        <v>5289</v>
      </c>
      <c r="D114">
        <f t="shared" si="0"/>
        <v>28904</v>
      </c>
      <c r="E114" s="19">
        <v>78931</v>
      </c>
      <c r="F114">
        <f t="shared" si="1"/>
        <v>36.619325740203465</v>
      </c>
      <c r="G114">
        <f t="shared" si="2"/>
        <v>43.320115037184372</v>
      </c>
    </row>
    <row r="115" spans="1:8" x14ac:dyDescent="0.25">
      <c r="A115" s="5">
        <v>1976</v>
      </c>
      <c r="B115">
        <v>40489</v>
      </c>
      <c r="C115">
        <v>10766</v>
      </c>
      <c r="D115">
        <f t="shared" si="0"/>
        <v>29723</v>
      </c>
      <c r="E115" s="19">
        <v>91378</v>
      </c>
      <c r="F115">
        <f t="shared" si="1"/>
        <v>32.527523036179382</v>
      </c>
      <c r="G115">
        <f t="shared" si="2"/>
        <v>44.309352360524414</v>
      </c>
    </row>
    <row r="116" spans="1:8" x14ac:dyDescent="0.25">
      <c r="A116" s="5">
        <v>1977</v>
      </c>
      <c r="B116">
        <v>45501</v>
      </c>
      <c r="C116">
        <v>11531</v>
      </c>
      <c r="D116">
        <f t="shared" si="0"/>
        <v>33970</v>
      </c>
      <c r="E116" s="19">
        <v>106826</v>
      </c>
      <c r="F116">
        <f t="shared" si="1"/>
        <v>31.799374684065679</v>
      </c>
      <c r="G116">
        <f t="shared" si="2"/>
        <v>42.593563364723941</v>
      </c>
    </row>
    <row r="117" spans="1:8" x14ac:dyDescent="0.25">
      <c r="A117" s="5">
        <v>1978</v>
      </c>
      <c r="B117">
        <v>53251</v>
      </c>
      <c r="C117">
        <v>12973</v>
      </c>
      <c r="D117">
        <f t="shared" si="0"/>
        <v>40278</v>
      </c>
      <c r="E117" s="19">
        <v>124280</v>
      </c>
      <c r="F117">
        <f t="shared" si="1"/>
        <v>32.409076279369167</v>
      </c>
      <c r="G117">
        <f t="shared" si="2"/>
        <v>42.847602188606373</v>
      </c>
    </row>
    <row r="118" spans="1:8" x14ac:dyDescent="0.25">
      <c r="A118" s="5">
        <v>1979</v>
      </c>
      <c r="B118">
        <v>57782</v>
      </c>
      <c r="C118">
        <v>14319</v>
      </c>
      <c r="D118">
        <f t="shared" si="0"/>
        <v>43463</v>
      </c>
      <c r="E118" s="19">
        <v>136192</v>
      </c>
      <c r="F118">
        <f t="shared" si="1"/>
        <v>31.913034539473685</v>
      </c>
      <c r="G118">
        <f t="shared" si="2"/>
        <v>42.426867951127818</v>
      </c>
    </row>
    <row r="119" spans="1:8" x14ac:dyDescent="0.25">
      <c r="A119" s="5">
        <v>1980</v>
      </c>
      <c r="B119">
        <v>50342</v>
      </c>
      <c r="C119">
        <v>17762</v>
      </c>
      <c r="D119">
        <f t="shared" si="0"/>
        <v>32580</v>
      </c>
      <c r="E119" s="19">
        <v>136126</v>
      </c>
      <c r="F119">
        <f t="shared" si="1"/>
        <v>23.933708475970793</v>
      </c>
      <c r="G119">
        <f t="shared" si="2"/>
        <v>36.981913815141851</v>
      </c>
    </row>
    <row r="120" spans="1:8" x14ac:dyDescent="0.25">
      <c r="A120" s="5">
        <v>1981</v>
      </c>
      <c r="B120">
        <v>57400</v>
      </c>
      <c r="C120">
        <v>20623</v>
      </c>
      <c r="D120">
        <f t="shared" si="0"/>
        <v>36777</v>
      </c>
      <c r="E120" s="19">
        <v>180985</v>
      </c>
      <c r="F120">
        <f t="shared" si="1"/>
        <v>20.320468547117166</v>
      </c>
      <c r="G120">
        <f t="shared" si="2"/>
        <v>31.715335525043514</v>
      </c>
    </row>
    <row r="121" spans="1:8" x14ac:dyDescent="0.25">
      <c r="A121" s="5">
        <v>1982</v>
      </c>
      <c r="B121">
        <v>64642</v>
      </c>
      <c r="C121">
        <v>24204</v>
      </c>
      <c r="D121">
        <f t="shared" si="0"/>
        <v>40438</v>
      </c>
      <c r="E121" s="19">
        <v>203706</v>
      </c>
      <c r="F121">
        <f t="shared" si="1"/>
        <v>19.851158041491168</v>
      </c>
      <c r="G121">
        <f t="shared" si="2"/>
        <v>31.732987737229145</v>
      </c>
    </row>
    <row r="122" spans="1:8" x14ac:dyDescent="0.25">
      <c r="A122" s="5">
        <v>1983</v>
      </c>
      <c r="B122">
        <v>72072</v>
      </c>
      <c r="C122">
        <v>26445</v>
      </c>
      <c r="D122">
        <f t="shared" si="0"/>
        <v>45627</v>
      </c>
      <c r="E122" s="19">
        <v>226412</v>
      </c>
      <c r="F122">
        <f t="shared" si="1"/>
        <v>20.152200413405648</v>
      </c>
      <c r="G122">
        <f t="shared" si="2"/>
        <v>31.832235040545555</v>
      </c>
    </row>
    <row r="123" spans="1:8" x14ac:dyDescent="0.25">
      <c r="A123" s="5">
        <v>1984</v>
      </c>
      <c r="B123">
        <v>78352</v>
      </c>
      <c r="C123">
        <v>31050</v>
      </c>
      <c r="D123">
        <f t="shared" si="0"/>
        <v>47302</v>
      </c>
      <c r="E123" s="19">
        <v>246478</v>
      </c>
      <c r="F123">
        <f t="shared" si="1"/>
        <v>19.19116513441362</v>
      </c>
      <c r="G123">
        <f t="shared" si="2"/>
        <v>31.788638336890106</v>
      </c>
    </row>
    <row r="124" spans="1:8" x14ac:dyDescent="0.25">
      <c r="A124" s="5">
        <v>1985</v>
      </c>
      <c r="B124">
        <v>86187</v>
      </c>
      <c r="C124">
        <v>34493</v>
      </c>
      <c r="D124">
        <f t="shared" si="0"/>
        <v>51694</v>
      </c>
      <c r="E124" s="19">
        <v>270299</v>
      </c>
      <c r="F124">
        <f t="shared" si="1"/>
        <v>19.124747039389714</v>
      </c>
      <c r="G124">
        <f t="shared" si="2"/>
        <v>31.885800539402659</v>
      </c>
    </row>
    <row r="125" spans="1:8" x14ac:dyDescent="0.25">
      <c r="A125" s="5">
        <v>1986</v>
      </c>
      <c r="B125">
        <v>96711</v>
      </c>
      <c r="C125">
        <v>37062</v>
      </c>
      <c r="D125">
        <f t="shared" si="0"/>
        <v>59649</v>
      </c>
      <c r="E125" s="19">
        <v>301889</v>
      </c>
      <c r="F125">
        <f t="shared" si="1"/>
        <v>19.758586765334279</v>
      </c>
      <c r="G125">
        <f t="shared" si="2"/>
        <v>32.035284491982154</v>
      </c>
    </row>
    <row r="126" spans="1:8" x14ac:dyDescent="0.25">
      <c r="A126" s="5">
        <v>1987</v>
      </c>
      <c r="B126">
        <v>112715</v>
      </c>
      <c r="C126">
        <v>40504</v>
      </c>
      <c r="D126">
        <f t="shared" si="0"/>
        <v>72211</v>
      </c>
      <c r="E126" s="19">
        <v>342715</v>
      </c>
      <c r="F126">
        <f t="shared" si="1"/>
        <v>21.070277052361291</v>
      </c>
      <c r="G126">
        <f t="shared" si="2"/>
        <v>32.888843499700911</v>
      </c>
    </row>
    <row r="127" spans="1:8" x14ac:dyDescent="0.25">
      <c r="A127" s="5">
        <v>1988</v>
      </c>
      <c r="B127">
        <v>126119</v>
      </c>
      <c r="C127">
        <v>43929</v>
      </c>
      <c r="D127">
        <f t="shared" si="0"/>
        <v>82190</v>
      </c>
      <c r="E127" s="19">
        <v>378220</v>
      </c>
      <c r="F127">
        <f t="shared" si="1"/>
        <v>21.730738723494262</v>
      </c>
      <c r="G127">
        <f t="shared" si="2"/>
        <v>33.345407434826292</v>
      </c>
    </row>
    <row r="128" spans="1:8" x14ac:dyDescent="0.25">
      <c r="A128" s="5">
        <v>1989</v>
      </c>
      <c r="B128">
        <v>131858</v>
      </c>
      <c r="C128">
        <v>49673</v>
      </c>
      <c r="D128">
        <f t="shared" si="0"/>
        <v>82185</v>
      </c>
      <c r="E128" s="19">
        <v>405521</v>
      </c>
      <c r="F128">
        <f t="shared" si="1"/>
        <v>20.26652133921548</v>
      </c>
      <c r="G128">
        <f t="shared" si="2"/>
        <v>32.515702022829892</v>
      </c>
    </row>
    <row r="129" spans="1:7" x14ac:dyDescent="0.25">
      <c r="A129" s="5">
        <v>1990</v>
      </c>
      <c r="B129">
        <v>135163</v>
      </c>
      <c r="C129">
        <v>53768</v>
      </c>
      <c r="D129">
        <f t="shared" si="0"/>
        <v>81395</v>
      </c>
      <c r="E129" s="19">
        <v>433810</v>
      </c>
      <c r="F129">
        <f t="shared" si="1"/>
        <v>18.762822433784375</v>
      </c>
      <c r="G129">
        <f t="shared" si="2"/>
        <v>31.157188630967475</v>
      </c>
    </row>
    <row r="130" spans="1:7" x14ac:dyDescent="0.25">
      <c r="A130" s="5">
        <v>1991</v>
      </c>
      <c r="B130">
        <v>151186</v>
      </c>
      <c r="C130">
        <v>59766</v>
      </c>
      <c r="D130">
        <f t="shared" si="0"/>
        <v>91420</v>
      </c>
      <c r="E130" s="19">
        <v>471570</v>
      </c>
      <c r="F130">
        <f t="shared" si="1"/>
        <v>19.386305320525054</v>
      </c>
      <c r="G130">
        <f t="shared" si="2"/>
        <v>32.060139533897406</v>
      </c>
    </row>
    <row r="131" spans="1:7" x14ac:dyDescent="0.25">
      <c r="A131" s="5">
        <v>1992</v>
      </c>
      <c r="B131">
        <v>156441</v>
      </c>
      <c r="C131">
        <v>63822</v>
      </c>
      <c r="D131">
        <f t="shared" si="0"/>
        <v>92619</v>
      </c>
      <c r="E131" s="19">
        <v>495892</v>
      </c>
      <c r="F131">
        <f t="shared" si="1"/>
        <v>18.677252304937365</v>
      </c>
      <c r="G131">
        <f t="shared" si="2"/>
        <v>31.5473933840433</v>
      </c>
    </row>
    <row r="132" spans="1:7" x14ac:dyDescent="0.25">
      <c r="A132" s="5">
        <v>1993</v>
      </c>
      <c r="B132">
        <v>159698</v>
      </c>
      <c r="C132">
        <v>63526</v>
      </c>
      <c r="D132">
        <f t="shared" si="0"/>
        <v>96172</v>
      </c>
      <c r="E132" s="19">
        <v>507660</v>
      </c>
      <c r="F132">
        <f t="shared" si="1"/>
        <v>18.944175235393768</v>
      </c>
      <c r="G132">
        <f t="shared" si="2"/>
        <v>31.457668518299648</v>
      </c>
    </row>
    <row r="133" spans="1:7" x14ac:dyDescent="0.25">
      <c r="A133" s="5">
        <v>1994</v>
      </c>
      <c r="B133">
        <v>165186</v>
      </c>
      <c r="C133">
        <v>64792</v>
      </c>
      <c r="D133">
        <f t="shared" si="0"/>
        <v>100394</v>
      </c>
      <c r="E133" s="19">
        <v>523063</v>
      </c>
      <c r="F133">
        <f t="shared" si="1"/>
        <v>19.193481473550989</v>
      </c>
      <c r="G133">
        <f t="shared" si="2"/>
        <v>31.580517069645531</v>
      </c>
    </row>
    <row r="134" spans="1:7" x14ac:dyDescent="0.25">
      <c r="A134" s="5">
        <v>1995</v>
      </c>
      <c r="B134">
        <v>173385</v>
      </c>
      <c r="C134">
        <v>66751</v>
      </c>
      <c r="D134">
        <f t="shared" si="0"/>
        <v>106634</v>
      </c>
      <c r="E134" s="19">
        <v>534964</v>
      </c>
      <c r="F134">
        <f t="shared" si="1"/>
        <v>19.932930066322218</v>
      </c>
      <c r="G134">
        <f t="shared" si="2"/>
        <v>32.410592114609585</v>
      </c>
    </row>
    <row r="135" spans="1:7" x14ac:dyDescent="0.25">
      <c r="A135" s="5">
        <v>1996</v>
      </c>
      <c r="B135">
        <v>183042</v>
      </c>
      <c r="C135">
        <v>67854</v>
      </c>
      <c r="D135">
        <f t="shared" si="0"/>
        <v>115188</v>
      </c>
      <c r="E135" s="19">
        <v>558307</v>
      </c>
      <c r="F135">
        <f t="shared" si="1"/>
        <v>20.631659642454778</v>
      </c>
      <c r="G135">
        <f t="shared" si="2"/>
        <v>32.785188077527238</v>
      </c>
    </row>
    <row r="136" spans="1:7" x14ac:dyDescent="0.25">
      <c r="A136" s="5">
        <v>1997</v>
      </c>
      <c r="B136">
        <v>194864</v>
      </c>
      <c r="C136">
        <v>72376</v>
      </c>
      <c r="D136">
        <f t="shared" si="0"/>
        <v>122488</v>
      </c>
      <c r="E136" s="19">
        <v>582082</v>
      </c>
      <c r="F136">
        <f t="shared" si="1"/>
        <v>21.04308327692662</v>
      </c>
      <c r="G136">
        <f t="shared" si="2"/>
        <v>33.477070240962611</v>
      </c>
    </row>
    <row r="137" spans="1:7" x14ac:dyDescent="0.25">
      <c r="A137" s="5">
        <v>1998</v>
      </c>
      <c r="B137">
        <v>210658</v>
      </c>
      <c r="C137">
        <v>77161</v>
      </c>
      <c r="D137">
        <f t="shared" si="0"/>
        <v>133497</v>
      </c>
      <c r="E137" s="19">
        <v>622895</v>
      </c>
      <c r="F137">
        <f t="shared" si="1"/>
        <v>21.431701972242511</v>
      </c>
      <c r="G137">
        <f t="shared" si="2"/>
        <v>33.8191830083722</v>
      </c>
    </row>
    <row r="138" spans="1:7" x14ac:dyDescent="0.25">
      <c r="A138" s="67" t="s">
        <v>42</v>
      </c>
      <c r="B138" s="67"/>
      <c r="C138" s="67"/>
      <c r="D138" s="67"/>
      <c r="E138" s="67"/>
      <c r="F138" s="67"/>
      <c r="G138" s="67"/>
    </row>
    <row r="139" spans="1:7" x14ac:dyDescent="0.25">
      <c r="A139" s="20">
        <v>1999</v>
      </c>
      <c r="B139">
        <v>226418</v>
      </c>
      <c r="E139">
        <v>591567.69999999995</v>
      </c>
      <c r="G139">
        <f>(B139/E139)*100</f>
        <v>38.274233025231098</v>
      </c>
    </row>
    <row r="140" spans="1:7" x14ac:dyDescent="0.25">
      <c r="A140" s="20">
        <v>2000</v>
      </c>
      <c r="B140">
        <v>237306</v>
      </c>
      <c r="E140">
        <v>626568.5</v>
      </c>
      <c r="G140">
        <f t="shared" ref="G140:G151" si="3">(B140/E140)*100</f>
        <v>37.873911631369914</v>
      </c>
    </row>
    <row r="141" spans="1:7" x14ac:dyDescent="0.25">
      <c r="A141" s="20">
        <v>2001</v>
      </c>
      <c r="B141">
        <v>263543</v>
      </c>
      <c r="E141">
        <v>677917.4</v>
      </c>
      <c r="G141">
        <f t="shared" si="3"/>
        <v>38.87538511328961</v>
      </c>
    </row>
    <row r="142" spans="1:7" x14ac:dyDescent="0.25">
      <c r="A142" s="20">
        <v>2002</v>
      </c>
      <c r="B142">
        <v>226195</v>
      </c>
      <c r="E142">
        <v>721040</v>
      </c>
      <c r="G142">
        <f t="shared" si="3"/>
        <v>31.370659048041716</v>
      </c>
    </row>
    <row r="143" spans="1:7" x14ac:dyDescent="0.25">
      <c r="A143" s="20">
        <v>2003</v>
      </c>
      <c r="B143">
        <v>242885.1</v>
      </c>
      <c r="E143">
        <v>766787.5</v>
      </c>
      <c r="G143">
        <f t="shared" si="3"/>
        <v>31.675672855908584</v>
      </c>
    </row>
    <row r="144" spans="1:7" x14ac:dyDescent="0.25">
      <c r="A144" s="20">
        <v>2004</v>
      </c>
      <c r="B144">
        <v>247741</v>
      </c>
      <c r="E144">
        <v>790980.2</v>
      </c>
      <c r="G144">
        <f t="shared" si="3"/>
        <v>31.320758724428249</v>
      </c>
    </row>
    <row r="145" spans="1:7" x14ac:dyDescent="0.25">
      <c r="A145" s="20">
        <v>2005</v>
      </c>
      <c r="B145">
        <v>254513.2</v>
      </c>
      <c r="E145">
        <v>818805.4</v>
      </c>
      <c r="G145">
        <f t="shared" si="3"/>
        <v>31.083478443107481</v>
      </c>
    </row>
    <row r="146" spans="1:7" x14ac:dyDescent="0.25">
      <c r="A146" s="20">
        <v>2006</v>
      </c>
      <c r="B146">
        <v>273233.3</v>
      </c>
      <c r="E146">
        <v>873147.3</v>
      </c>
      <c r="G146">
        <f t="shared" si="3"/>
        <v>31.292921595245154</v>
      </c>
    </row>
    <row r="147" spans="1:7" x14ac:dyDescent="0.25">
      <c r="A147" s="20">
        <v>2007</v>
      </c>
      <c r="B147">
        <v>301452.2</v>
      </c>
      <c r="E147">
        <v>930368.5</v>
      </c>
      <c r="G147">
        <f t="shared" si="3"/>
        <v>32.401376443849941</v>
      </c>
    </row>
    <row r="148" spans="1:7" x14ac:dyDescent="0.25">
      <c r="A148" s="20">
        <v>2008</v>
      </c>
      <c r="B148">
        <v>337236.3</v>
      </c>
      <c r="E148">
        <v>1018107</v>
      </c>
      <c r="G148">
        <f t="shared" si="3"/>
        <v>33.123856333371634</v>
      </c>
    </row>
    <row r="149" spans="1:7" x14ac:dyDescent="0.25">
      <c r="A149" s="20">
        <v>2009</v>
      </c>
      <c r="B149">
        <v>362253.8</v>
      </c>
      <c r="E149">
        <v>1101034.3999999999</v>
      </c>
      <c r="G149">
        <f t="shared" si="3"/>
        <v>32.901224521232038</v>
      </c>
    </row>
    <row r="150" spans="1:7" x14ac:dyDescent="0.25">
      <c r="A150" s="20">
        <v>2010</v>
      </c>
      <c r="B150">
        <v>384711.8</v>
      </c>
      <c r="E150">
        <v>1149162.8999999999</v>
      </c>
      <c r="G150">
        <f t="shared" si="3"/>
        <v>33.477568758963592</v>
      </c>
    </row>
    <row r="151" spans="1:7" x14ac:dyDescent="0.25">
      <c r="A151" s="20">
        <v>2011</v>
      </c>
      <c r="B151">
        <v>407537.5</v>
      </c>
      <c r="E151">
        <v>1207768.2</v>
      </c>
      <c r="G151">
        <f t="shared" si="3"/>
        <v>33.74302287475362</v>
      </c>
    </row>
    <row r="177" spans="1:3" x14ac:dyDescent="0.25">
      <c r="A177" s="76"/>
      <c r="B177" s="76"/>
      <c r="C177" s="76"/>
    </row>
  </sheetData>
  <mergeCells count="4">
    <mergeCell ref="A177:C177"/>
    <mergeCell ref="A2:G2"/>
    <mergeCell ref="A111:G111"/>
    <mergeCell ref="A138:G1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8"/>
  <sheetViews>
    <sheetView workbookViewId="0">
      <selection activeCell="C6" sqref="C6"/>
    </sheetView>
  </sheetViews>
  <sheetFormatPr defaultRowHeight="15" x14ac:dyDescent="0.25"/>
  <cols>
    <col min="1" max="1" width="5" bestFit="1" customWidth="1"/>
    <col min="2" max="3" width="30" bestFit="1" customWidth="1"/>
    <col min="4" max="4" width="11" bestFit="1" customWidth="1"/>
  </cols>
  <sheetData>
    <row r="1" spans="1:10" x14ac:dyDescent="0.25">
      <c r="A1" s="67" t="s">
        <v>161</v>
      </c>
      <c r="B1" s="67"/>
      <c r="C1" s="67"/>
      <c r="D1" s="67"/>
    </row>
    <row r="2" spans="1:10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10" x14ac:dyDescent="0.25">
      <c r="A3" s="7">
        <v>1987</v>
      </c>
      <c r="B3" s="21">
        <v>790016061.29228497</v>
      </c>
      <c r="C3" s="21">
        <v>10947656148.6817</v>
      </c>
      <c r="D3">
        <f>(B3/C3)*100</f>
        <v>7.216303202831388</v>
      </c>
    </row>
    <row r="4" spans="1:10" x14ac:dyDescent="0.25">
      <c r="A4" s="7">
        <v>1988</v>
      </c>
      <c r="B4" s="21">
        <v>1027713211.1611</v>
      </c>
      <c r="C4" s="21">
        <v>13076196366.7561</v>
      </c>
      <c r="D4" s="21">
        <f t="shared" ref="D4:D6" si="0">(B4/C4)*100</f>
        <v>7.859420142801449</v>
      </c>
    </row>
    <row r="5" spans="1:10" s="21" customFormat="1" x14ac:dyDescent="0.25">
      <c r="A5" s="7">
        <v>1989</v>
      </c>
      <c r="B5" s="21">
        <v>1333735696.9703</v>
      </c>
      <c r="C5" s="21">
        <v>16387107071.9566</v>
      </c>
      <c r="D5" s="21">
        <f t="shared" si="0"/>
        <v>8.1389331937223606</v>
      </c>
    </row>
    <row r="6" spans="1:10" s="21" customFormat="1" x14ac:dyDescent="0.25">
      <c r="A6" s="47">
        <v>1990</v>
      </c>
      <c r="B6" s="21">
        <v>1458983848.9240899</v>
      </c>
      <c r="C6" s="21">
        <v>19825720014.7644</v>
      </c>
      <c r="D6" s="21">
        <f t="shared" si="0"/>
        <v>7.3590459657332543</v>
      </c>
    </row>
    <row r="7" spans="1:10" x14ac:dyDescent="0.25">
      <c r="A7" s="67" t="s">
        <v>42</v>
      </c>
      <c r="B7" s="67"/>
      <c r="C7" s="67"/>
      <c r="D7" s="67"/>
      <c r="F7" s="21"/>
      <c r="G7" s="21"/>
      <c r="H7" s="21"/>
      <c r="I7" s="21"/>
      <c r="J7" s="21"/>
    </row>
    <row r="8" spans="1:10" x14ac:dyDescent="0.25">
      <c r="A8" s="7">
        <v>1991</v>
      </c>
      <c r="C8">
        <v>26348.6</v>
      </c>
      <c r="F8" s="21"/>
      <c r="G8" s="21"/>
      <c r="H8" s="21"/>
      <c r="I8" s="21"/>
      <c r="J8" s="21"/>
    </row>
    <row r="9" spans="1:10" x14ac:dyDescent="0.25">
      <c r="A9" s="7">
        <v>1992</v>
      </c>
      <c r="C9">
        <v>30412.400000000001</v>
      </c>
      <c r="F9" s="21"/>
      <c r="G9" s="21"/>
      <c r="H9" s="21"/>
      <c r="I9" s="21"/>
      <c r="J9" s="21"/>
    </row>
    <row r="10" spans="1:10" x14ac:dyDescent="0.25">
      <c r="A10" s="7">
        <v>1993</v>
      </c>
      <c r="C10">
        <v>33055.4</v>
      </c>
      <c r="F10" s="21"/>
      <c r="G10" s="21"/>
      <c r="H10" s="21"/>
      <c r="I10" s="21"/>
      <c r="J10" s="21"/>
    </row>
    <row r="11" spans="1:10" x14ac:dyDescent="0.25">
      <c r="A11" s="7">
        <v>1994</v>
      </c>
      <c r="C11">
        <v>34465.199999999997</v>
      </c>
      <c r="F11" s="21"/>
      <c r="G11" s="21"/>
      <c r="H11" s="21"/>
      <c r="I11" s="21"/>
      <c r="J11" s="21"/>
    </row>
    <row r="12" spans="1:10" x14ac:dyDescent="0.25">
      <c r="A12" s="7">
        <v>1995</v>
      </c>
      <c r="B12">
        <v>4242.723</v>
      </c>
      <c r="C12">
        <v>36787.036</v>
      </c>
      <c r="D12">
        <f>(B12/C12)*100</f>
        <v>11.533201533279277</v>
      </c>
      <c r="F12" s="21"/>
      <c r="G12" s="21"/>
      <c r="H12" s="21"/>
      <c r="I12" s="21"/>
      <c r="J12" s="21"/>
    </row>
    <row r="13" spans="1:10" x14ac:dyDescent="0.25">
      <c r="A13" s="7">
        <v>1996</v>
      </c>
      <c r="B13">
        <v>5029.8609999999999</v>
      </c>
      <c r="C13">
        <v>39524.512999999999</v>
      </c>
      <c r="D13" s="21">
        <f t="shared" ref="D13:D28" si="1">(B13/C13)*100</f>
        <v>12.725927831166445</v>
      </c>
      <c r="F13" s="21"/>
      <c r="G13" s="21"/>
      <c r="H13" s="21"/>
      <c r="I13" s="21"/>
      <c r="J13" s="21"/>
    </row>
    <row r="14" spans="1:10" x14ac:dyDescent="0.25">
      <c r="A14" s="7">
        <v>1997</v>
      </c>
      <c r="B14">
        <v>5825.0249999999996</v>
      </c>
      <c r="C14">
        <v>42037.904999999999</v>
      </c>
      <c r="D14" s="21">
        <f t="shared" si="1"/>
        <v>13.856601559949288</v>
      </c>
      <c r="F14" s="21"/>
      <c r="G14" s="21"/>
      <c r="H14" s="21"/>
      <c r="I14" s="21"/>
      <c r="J14" s="21"/>
    </row>
    <row r="15" spans="1:10" x14ac:dyDescent="0.25">
      <c r="A15" s="7">
        <v>1998</v>
      </c>
      <c r="B15">
        <v>6027.2489999999998</v>
      </c>
      <c r="C15">
        <v>45742.618999999999</v>
      </c>
      <c r="D15" s="21">
        <f t="shared" si="1"/>
        <v>13.176440553174274</v>
      </c>
    </row>
    <row r="16" spans="1:10" x14ac:dyDescent="0.25">
      <c r="A16" s="7">
        <v>1999</v>
      </c>
      <c r="B16">
        <v>6760.7929999999997</v>
      </c>
      <c r="C16">
        <v>49214.879999999997</v>
      </c>
      <c r="D16" s="21">
        <f t="shared" si="1"/>
        <v>13.73729449304763</v>
      </c>
    </row>
    <row r="17" spans="1:4" x14ac:dyDescent="0.25">
      <c r="A17" s="7">
        <v>2000</v>
      </c>
      <c r="B17">
        <v>7496.6009999999997</v>
      </c>
      <c r="C17">
        <v>52983.131999999998</v>
      </c>
      <c r="D17" s="21">
        <f t="shared" si="1"/>
        <v>14.149033318755109</v>
      </c>
    </row>
    <row r="18" spans="1:4" x14ac:dyDescent="0.25">
      <c r="A18" s="7">
        <v>2001</v>
      </c>
      <c r="B18">
        <v>8462.3580000000002</v>
      </c>
      <c r="C18">
        <v>58031.694000000003</v>
      </c>
      <c r="D18" s="21">
        <f t="shared" si="1"/>
        <v>14.582303938947568</v>
      </c>
    </row>
    <row r="19" spans="1:4" x14ac:dyDescent="0.25">
      <c r="A19" s="7">
        <v>2002</v>
      </c>
      <c r="B19">
        <v>8951.5540000000001</v>
      </c>
      <c r="C19">
        <v>60526.661</v>
      </c>
      <c r="D19" s="21">
        <f t="shared" si="1"/>
        <v>14.789439648752472</v>
      </c>
    </row>
    <row r="20" spans="1:4" x14ac:dyDescent="0.25">
      <c r="A20" s="7">
        <v>2003</v>
      </c>
      <c r="B20">
        <v>8910.1470000000008</v>
      </c>
      <c r="C20">
        <v>64105.029000000002</v>
      </c>
      <c r="D20" s="21">
        <f t="shared" si="1"/>
        <v>13.899294858754374</v>
      </c>
    </row>
    <row r="21" spans="1:4" x14ac:dyDescent="0.25">
      <c r="A21" s="7">
        <v>2004</v>
      </c>
      <c r="B21">
        <v>9123.4840000000004</v>
      </c>
      <c r="C21">
        <v>67822.519</v>
      </c>
      <c r="D21" s="21">
        <f t="shared" si="1"/>
        <v>13.451998148284645</v>
      </c>
    </row>
    <row r="22" spans="1:4" x14ac:dyDescent="0.25">
      <c r="A22" s="7">
        <v>2005</v>
      </c>
      <c r="B22">
        <v>9824.81</v>
      </c>
      <c r="C22">
        <v>71830.262000000002</v>
      </c>
      <c r="D22" s="21">
        <f t="shared" si="1"/>
        <v>13.677814512217704</v>
      </c>
    </row>
    <row r="23" spans="1:4" x14ac:dyDescent="0.25">
      <c r="A23" s="7">
        <v>2006</v>
      </c>
      <c r="B23">
        <v>10421.244000000001</v>
      </c>
      <c r="C23">
        <v>72735.731</v>
      </c>
      <c r="D23" s="21">
        <f t="shared" si="1"/>
        <v>14.327544188701424</v>
      </c>
    </row>
    <row r="24" spans="1:4" x14ac:dyDescent="0.25">
      <c r="A24" s="7">
        <v>2007</v>
      </c>
      <c r="B24">
        <v>11260.808999999999</v>
      </c>
      <c r="C24">
        <v>75112.676999999996</v>
      </c>
      <c r="D24" s="21">
        <f t="shared" si="1"/>
        <v>14.991888785963519</v>
      </c>
    </row>
    <row r="25" spans="1:4" x14ac:dyDescent="0.25">
      <c r="A25" s="7">
        <v>2008</v>
      </c>
      <c r="B25">
        <v>12055.243</v>
      </c>
      <c r="C25">
        <v>77055.339000000007</v>
      </c>
      <c r="D25" s="21">
        <f t="shared" si="1"/>
        <v>15.644915922049215</v>
      </c>
    </row>
    <row r="26" spans="1:4" x14ac:dyDescent="0.25">
      <c r="A26" s="7">
        <v>2009</v>
      </c>
      <c r="B26">
        <v>12561.388000000001</v>
      </c>
      <c r="C26">
        <v>83842.350000000006</v>
      </c>
      <c r="D26" s="21">
        <f t="shared" si="1"/>
        <v>14.982151621465764</v>
      </c>
    </row>
    <row r="27" spans="1:4" x14ac:dyDescent="0.25">
      <c r="A27" s="7">
        <v>2010</v>
      </c>
      <c r="B27">
        <v>12531.99</v>
      </c>
      <c r="C27">
        <v>88987.043000000005</v>
      </c>
      <c r="D27" s="21">
        <f t="shared" si="1"/>
        <v>14.082937894677542</v>
      </c>
    </row>
    <row r="28" spans="1:4" x14ac:dyDescent="0.25">
      <c r="A28" s="7">
        <v>2011</v>
      </c>
      <c r="B28">
        <v>11990.790999999999</v>
      </c>
      <c r="C28">
        <v>84422.521999999997</v>
      </c>
      <c r="D28" s="21">
        <f t="shared" si="1"/>
        <v>14.203308211995846</v>
      </c>
    </row>
  </sheetData>
  <mergeCells count="2">
    <mergeCell ref="A1:D1"/>
    <mergeCell ref="A7:D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5"/>
  <sheetViews>
    <sheetView workbookViewId="0">
      <selection activeCell="D17" sqref="D3:D17"/>
    </sheetView>
  </sheetViews>
  <sheetFormatPr defaultRowHeight="15" x14ac:dyDescent="0.25"/>
  <cols>
    <col min="1" max="1" width="5" bestFit="1" customWidth="1"/>
    <col min="2" max="3" width="30" bestFit="1" customWidth="1"/>
    <col min="4" max="4" width="11" bestFit="1" customWidth="1"/>
  </cols>
  <sheetData>
    <row r="1" spans="1:21" x14ac:dyDescent="0.25">
      <c r="A1" s="67" t="s">
        <v>161</v>
      </c>
      <c r="B1" s="67"/>
      <c r="C1" s="67"/>
      <c r="D1" s="67"/>
    </row>
    <row r="2" spans="1:21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21" x14ac:dyDescent="0.25">
      <c r="A3" s="7">
        <v>1980</v>
      </c>
      <c r="B3" s="21">
        <v>2878847979.9983201</v>
      </c>
      <c r="C3" s="21">
        <v>27014292067.842201</v>
      </c>
      <c r="D3">
        <f>(B3/C3)*100</f>
        <v>10.656758921420337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25">
      <c r="A4" s="7">
        <v>1981</v>
      </c>
      <c r="B4" s="21">
        <v>3838063298.59483</v>
      </c>
      <c r="C4" s="21">
        <v>31538711189.643398</v>
      </c>
      <c r="D4" s="21">
        <f t="shared" ref="D4:D35" si="0">(B4/C4)*100</f>
        <v>12.169372665599486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5">
      <c r="A5" s="7">
        <v>1982</v>
      </c>
      <c r="B5" s="21">
        <v>5262461985.9843998</v>
      </c>
      <c r="C5" s="21">
        <v>41387496544.180397</v>
      </c>
      <c r="D5" s="21">
        <f t="shared" si="0"/>
        <v>12.715100997632986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5">
      <c r="A6" s="7">
        <v>1983</v>
      </c>
      <c r="B6" s="21">
        <v>6117702210.5225201</v>
      </c>
      <c r="C6" s="21">
        <v>48602646857.307701</v>
      </c>
      <c r="D6" s="21">
        <f t="shared" si="0"/>
        <v>12.587179106692389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5">
      <c r="A7" s="7">
        <v>1984</v>
      </c>
      <c r="B7" s="21">
        <v>7095548904.3549404</v>
      </c>
      <c r="C7" s="21">
        <v>55565372086.593903</v>
      </c>
      <c r="D7" s="21">
        <f t="shared" si="0"/>
        <v>12.769731647431662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x14ac:dyDescent="0.25">
      <c r="A8" s="7">
        <v>1985</v>
      </c>
      <c r="B8" s="21">
        <v>8521149615.9532604</v>
      </c>
      <c r="C8" s="21">
        <v>65084802807.928497</v>
      </c>
      <c r="D8" s="21">
        <f t="shared" si="0"/>
        <v>13.092379861854988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x14ac:dyDescent="0.25">
      <c r="A9" s="7">
        <v>1986</v>
      </c>
      <c r="B9" s="21">
        <v>9736997103.1216602</v>
      </c>
      <c r="C9" s="21">
        <v>73539841092.399597</v>
      </c>
      <c r="D9" s="21">
        <f t="shared" si="0"/>
        <v>13.240438051650871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A10" s="7">
        <v>1987</v>
      </c>
      <c r="B10" s="21">
        <v>11189643359.417299</v>
      </c>
      <c r="C10" s="21">
        <v>82777998148.882706</v>
      </c>
      <c r="D10" s="21">
        <f t="shared" si="0"/>
        <v>13.517653977681181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x14ac:dyDescent="0.25">
      <c r="A11" s="7">
        <v>1988</v>
      </c>
      <c r="B11" s="21">
        <v>13046169749.8587</v>
      </c>
      <c r="C11" s="21">
        <v>90443306528.193497</v>
      </c>
      <c r="D11" s="21">
        <f t="shared" si="0"/>
        <v>14.424693491045549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x14ac:dyDescent="0.25">
      <c r="A12" s="7">
        <v>1989</v>
      </c>
      <c r="B12" s="21">
        <v>14884665777.168699</v>
      </c>
      <c r="C12" s="21">
        <v>105104395802.53101</v>
      </c>
      <c r="D12" s="21">
        <f t="shared" si="0"/>
        <v>14.161791867519838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x14ac:dyDescent="0.25">
      <c r="A13" s="7">
        <v>1990</v>
      </c>
      <c r="B13" s="21">
        <v>18741961463.103802</v>
      </c>
      <c r="C13" s="21">
        <v>120556417006.239</v>
      </c>
      <c r="D13" s="21">
        <f t="shared" si="0"/>
        <v>15.546216392723311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x14ac:dyDescent="0.25">
      <c r="A14" s="7">
        <v>1991</v>
      </c>
      <c r="B14" s="21">
        <v>20829276501.6287</v>
      </c>
      <c r="C14" s="21">
        <v>137571670693.448</v>
      </c>
      <c r="D14" s="21">
        <f t="shared" si="0"/>
        <v>15.140672782874562</v>
      </c>
    </row>
    <row r="15" spans="1:21" x14ac:dyDescent="0.25">
      <c r="A15" s="7">
        <v>1992</v>
      </c>
      <c r="B15" s="21">
        <v>22548772132.270802</v>
      </c>
      <c r="C15" s="21">
        <v>151400358203.21399</v>
      </c>
      <c r="D15" s="21">
        <f t="shared" si="0"/>
        <v>14.893473436836377</v>
      </c>
    </row>
    <row r="16" spans="1:21" x14ac:dyDescent="0.25">
      <c r="A16" s="7">
        <v>1993</v>
      </c>
      <c r="B16" s="21">
        <v>22822232639.7654</v>
      </c>
      <c r="C16" s="21">
        <v>169075523181.03699</v>
      </c>
      <c r="D16" s="21">
        <f t="shared" si="0"/>
        <v>13.498247534818258</v>
      </c>
    </row>
    <row r="17" spans="1:4" x14ac:dyDescent="0.25">
      <c r="A17" s="7">
        <v>1994</v>
      </c>
      <c r="B17" s="21">
        <v>23156996381.9072</v>
      </c>
      <c r="C17" s="21">
        <v>174076544901.61401</v>
      </c>
      <c r="D17" s="21">
        <f t="shared" si="0"/>
        <v>13.302766547322765</v>
      </c>
    </row>
    <row r="18" spans="1:4" s="21" customFormat="1" x14ac:dyDescent="0.25">
      <c r="A18" s="67" t="s">
        <v>42</v>
      </c>
      <c r="B18" s="67"/>
      <c r="C18" s="67"/>
      <c r="D18" s="67"/>
    </row>
    <row r="19" spans="1:4" x14ac:dyDescent="0.25">
      <c r="A19" s="7">
        <v>1995</v>
      </c>
      <c r="B19">
        <v>26165</v>
      </c>
      <c r="C19">
        <v>198730</v>
      </c>
      <c r="D19" s="21">
        <f t="shared" si="0"/>
        <v>13.166104765259398</v>
      </c>
    </row>
    <row r="20" spans="1:4" x14ac:dyDescent="0.25">
      <c r="A20" s="7">
        <v>1996</v>
      </c>
      <c r="B20">
        <v>27338</v>
      </c>
      <c r="C20">
        <v>204744</v>
      </c>
      <c r="D20" s="21">
        <f t="shared" si="0"/>
        <v>13.352283827609114</v>
      </c>
    </row>
    <row r="21" spans="1:4" x14ac:dyDescent="0.25">
      <c r="A21" s="7">
        <v>1997</v>
      </c>
      <c r="B21">
        <v>29920</v>
      </c>
      <c r="C21">
        <v>209775</v>
      </c>
      <c r="D21" s="21">
        <f t="shared" si="0"/>
        <v>14.262900726969372</v>
      </c>
    </row>
    <row r="22" spans="1:4" x14ac:dyDescent="0.25">
      <c r="A22" s="7">
        <v>1998</v>
      </c>
      <c r="B22">
        <v>33019</v>
      </c>
      <c r="C22">
        <v>221539</v>
      </c>
      <c r="D22" s="21">
        <f t="shared" si="0"/>
        <v>14.904373496314419</v>
      </c>
    </row>
    <row r="23" spans="1:4" x14ac:dyDescent="0.25">
      <c r="A23" s="7">
        <v>1999</v>
      </c>
      <c r="B23">
        <v>35824</v>
      </c>
      <c r="C23">
        <v>231439</v>
      </c>
      <c r="D23" s="21">
        <f t="shared" si="0"/>
        <v>15.478808670967295</v>
      </c>
    </row>
    <row r="24" spans="1:4" x14ac:dyDescent="0.25">
      <c r="A24" s="7">
        <v>2000</v>
      </c>
      <c r="B24">
        <v>37628</v>
      </c>
      <c r="C24">
        <v>246890</v>
      </c>
      <c r="D24" s="21">
        <f t="shared" si="0"/>
        <v>15.240795495969865</v>
      </c>
    </row>
    <row r="25" spans="1:4" x14ac:dyDescent="0.25">
      <c r="A25" s="7">
        <v>2001</v>
      </c>
      <c r="B25">
        <v>40465</v>
      </c>
      <c r="C25">
        <v>263036</v>
      </c>
      <c r="D25" s="21">
        <f t="shared" si="0"/>
        <v>15.383825788105051</v>
      </c>
    </row>
    <row r="26" spans="1:4" x14ac:dyDescent="0.25">
      <c r="A26" s="7">
        <v>2002</v>
      </c>
      <c r="B26">
        <v>44111</v>
      </c>
      <c r="C26">
        <v>283741</v>
      </c>
      <c r="D26" s="21">
        <f t="shared" si="0"/>
        <v>15.546219968210446</v>
      </c>
    </row>
    <row r="27" spans="1:4" x14ac:dyDescent="0.25">
      <c r="A27" s="7">
        <v>2003</v>
      </c>
      <c r="B27">
        <v>47625</v>
      </c>
      <c r="C27">
        <v>300783</v>
      </c>
      <c r="D27" s="21">
        <f t="shared" si="0"/>
        <v>15.833674110571408</v>
      </c>
    </row>
    <row r="28" spans="1:4" x14ac:dyDescent="0.25">
      <c r="A28" s="7">
        <v>2004</v>
      </c>
      <c r="B28">
        <v>49239</v>
      </c>
      <c r="C28">
        <v>327161</v>
      </c>
      <c r="D28" s="21">
        <f t="shared" si="0"/>
        <v>15.0503880352487</v>
      </c>
    </row>
    <row r="29" spans="1:4" x14ac:dyDescent="0.25">
      <c r="A29" s="7">
        <v>2005</v>
      </c>
      <c r="B29">
        <v>54670</v>
      </c>
      <c r="C29">
        <v>349501</v>
      </c>
      <c r="D29" s="21">
        <f t="shared" si="0"/>
        <v>15.642301452642482</v>
      </c>
    </row>
    <row r="30" spans="1:4" x14ac:dyDescent="0.25">
      <c r="A30" s="7">
        <v>2006</v>
      </c>
      <c r="B30">
        <v>61057</v>
      </c>
      <c r="C30">
        <v>377958</v>
      </c>
      <c r="D30" s="21">
        <f t="shared" si="0"/>
        <v>16.154440440472221</v>
      </c>
    </row>
    <row r="31" spans="1:4" x14ac:dyDescent="0.25">
      <c r="A31" s="7">
        <v>2007</v>
      </c>
      <c r="B31">
        <v>69569</v>
      </c>
      <c r="C31">
        <v>412963</v>
      </c>
      <c r="D31" s="21">
        <f t="shared" si="0"/>
        <v>16.846303421856195</v>
      </c>
    </row>
    <row r="32" spans="1:4" x14ac:dyDescent="0.25">
      <c r="A32" s="7">
        <v>2008</v>
      </c>
      <c r="B32">
        <v>72000</v>
      </c>
      <c r="C32">
        <v>450948</v>
      </c>
      <c r="D32" s="21">
        <f t="shared" si="0"/>
        <v>15.966364192767237</v>
      </c>
    </row>
    <row r="33" spans="1:4" x14ac:dyDescent="0.25">
      <c r="A33" s="7">
        <v>2009</v>
      </c>
      <c r="B33">
        <v>76322</v>
      </c>
      <c r="C33">
        <v>484759</v>
      </c>
      <c r="D33" s="21">
        <f t="shared" si="0"/>
        <v>15.744318310748229</v>
      </c>
    </row>
    <row r="34" spans="1:4" x14ac:dyDescent="0.25">
      <c r="A34" s="7">
        <v>2010</v>
      </c>
      <c r="B34">
        <v>76544</v>
      </c>
      <c r="C34">
        <v>485467</v>
      </c>
      <c r="D34" s="21">
        <f t="shared" si="0"/>
        <v>15.767086125318508</v>
      </c>
    </row>
    <row r="35" spans="1:4" x14ac:dyDescent="0.25">
      <c r="A35" s="7">
        <v>2011</v>
      </c>
      <c r="B35">
        <v>72871</v>
      </c>
      <c r="C35">
        <v>480111</v>
      </c>
      <c r="D35" s="21">
        <f t="shared" si="0"/>
        <v>15.17794843275826</v>
      </c>
    </row>
  </sheetData>
  <mergeCells count="2">
    <mergeCell ref="A1:D1"/>
    <mergeCell ref="A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C4" sqref="C4"/>
    </sheetView>
  </sheetViews>
  <sheetFormatPr defaultColWidth="72.140625" defaultRowHeight="15" x14ac:dyDescent="0.25"/>
  <cols>
    <col min="1" max="1" width="12.5703125" style="3" bestFit="1" customWidth="1"/>
    <col min="2" max="2" width="29" style="3" bestFit="1" customWidth="1"/>
    <col min="3" max="3" width="36.7109375" style="3" bestFit="1" customWidth="1"/>
    <col min="4" max="4" width="40.5703125" style="3" customWidth="1"/>
    <col min="5" max="5" width="30.85546875" style="3" bestFit="1" customWidth="1"/>
    <col min="6" max="16384" width="72.140625" style="3"/>
  </cols>
  <sheetData>
    <row r="1" spans="1:5" x14ac:dyDescent="0.25">
      <c r="A1" s="4" t="s">
        <v>22</v>
      </c>
    </row>
    <row r="2" spans="1:5" x14ac:dyDescent="0.25">
      <c r="A2" s="3" t="s">
        <v>1</v>
      </c>
      <c r="B2" s="50" t="s">
        <v>162</v>
      </c>
      <c r="C2" s="50"/>
      <c r="D2" s="50"/>
      <c r="E2" s="4" t="s">
        <v>163</v>
      </c>
    </row>
    <row r="3" spans="1:5" ht="60" x14ac:dyDescent="0.25">
      <c r="A3" s="3" t="s">
        <v>2</v>
      </c>
      <c r="C3" s="3" t="s">
        <v>23</v>
      </c>
      <c r="D3" s="3" t="s">
        <v>191</v>
      </c>
      <c r="E3" s="4" t="s">
        <v>24</v>
      </c>
    </row>
    <row r="4" spans="1:5" ht="60" x14ac:dyDescent="0.25">
      <c r="A4" s="3" t="s">
        <v>3</v>
      </c>
      <c r="B4" s="3" t="s">
        <v>227</v>
      </c>
      <c r="D4" s="3" t="s">
        <v>192</v>
      </c>
      <c r="E4" s="4" t="s">
        <v>25</v>
      </c>
    </row>
    <row r="5" spans="1:5" x14ac:dyDescent="0.25">
      <c r="A5" s="3" t="s">
        <v>4</v>
      </c>
      <c r="B5" s="4" t="s">
        <v>44</v>
      </c>
      <c r="C5" s="4" t="s">
        <v>38</v>
      </c>
      <c r="D5" s="4" t="s">
        <v>193</v>
      </c>
      <c r="E5" s="4" t="s">
        <v>26</v>
      </c>
    </row>
    <row r="6" spans="1:5" ht="30" x14ac:dyDescent="0.25">
      <c r="A6" s="3" t="s">
        <v>5</v>
      </c>
      <c r="B6" s="51" t="s">
        <v>133</v>
      </c>
      <c r="C6" s="51"/>
      <c r="D6" s="4" t="s">
        <v>135</v>
      </c>
      <c r="E6" s="4" t="s">
        <v>134</v>
      </c>
    </row>
    <row r="7" spans="1:5" ht="30" x14ac:dyDescent="0.25">
      <c r="A7" s="3" t="s">
        <v>6</v>
      </c>
      <c r="B7" s="51" t="s">
        <v>143</v>
      </c>
      <c r="C7" s="51"/>
      <c r="D7" s="4" t="s">
        <v>144</v>
      </c>
      <c r="E7" s="4" t="s">
        <v>36</v>
      </c>
    </row>
    <row r="8" spans="1:5" ht="30" x14ac:dyDescent="0.25">
      <c r="A8" s="3" t="s">
        <v>7</v>
      </c>
      <c r="B8" s="51" t="s">
        <v>27</v>
      </c>
      <c r="C8" s="51"/>
      <c r="D8" s="4" t="s">
        <v>149</v>
      </c>
      <c r="E8" s="4" t="s">
        <v>39</v>
      </c>
    </row>
    <row r="9" spans="1:5" ht="30" x14ac:dyDescent="0.25">
      <c r="A9" s="3" t="s">
        <v>8</v>
      </c>
      <c r="B9" s="51" t="s">
        <v>148</v>
      </c>
      <c r="C9" s="51"/>
      <c r="D9" s="4" t="s">
        <v>146</v>
      </c>
      <c r="E9" s="4" t="s">
        <v>28</v>
      </c>
    </row>
    <row r="10" spans="1:5" x14ac:dyDescent="0.25">
      <c r="A10" s="3" t="s">
        <v>9</v>
      </c>
      <c r="E10" s="4" t="s">
        <v>34</v>
      </c>
    </row>
    <row r="11" spans="1:5" x14ac:dyDescent="0.25">
      <c r="A11" s="3" t="s">
        <v>10</v>
      </c>
      <c r="B11" s="51" t="s">
        <v>29</v>
      </c>
      <c r="C11" s="51"/>
      <c r="D11" s="4" t="s">
        <v>194</v>
      </c>
      <c r="E11" s="4" t="s">
        <v>25</v>
      </c>
    </row>
    <row r="12" spans="1:5" ht="60" x14ac:dyDescent="0.25">
      <c r="A12" s="3" t="s">
        <v>11</v>
      </c>
      <c r="C12" s="3" t="s">
        <v>30</v>
      </c>
      <c r="E12" s="4" t="s">
        <v>25</v>
      </c>
    </row>
    <row r="13" spans="1:5" x14ac:dyDescent="0.25">
      <c r="A13" s="3" t="s">
        <v>12</v>
      </c>
      <c r="B13" s="50" t="s">
        <v>151</v>
      </c>
      <c r="C13" s="51"/>
      <c r="D13" s="51"/>
      <c r="E13" s="51"/>
    </row>
    <row r="14" spans="1:5" x14ac:dyDescent="0.25">
      <c r="A14" s="3" t="s">
        <v>13</v>
      </c>
      <c r="B14" s="50" t="s">
        <v>195</v>
      </c>
      <c r="C14" s="50"/>
      <c r="D14" s="50"/>
      <c r="E14" s="4" t="s">
        <v>36</v>
      </c>
    </row>
    <row r="15" spans="1:5" x14ac:dyDescent="0.25">
      <c r="A15" s="3" t="s">
        <v>14</v>
      </c>
      <c r="B15" s="50" t="s">
        <v>196</v>
      </c>
      <c r="C15" s="50"/>
      <c r="D15" s="50"/>
      <c r="E15" s="4" t="s">
        <v>35</v>
      </c>
    </row>
    <row r="16" spans="1:5" ht="30" x14ac:dyDescent="0.25">
      <c r="A16" s="3" t="s">
        <v>15</v>
      </c>
      <c r="B16" s="51" t="s">
        <v>145</v>
      </c>
      <c r="C16" s="51"/>
      <c r="D16" s="4" t="s">
        <v>146</v>
      </c>
      <c r="E16" s="4" t="s">
        <v>36</v>
      </c>
    </row>
    <row r="17" spans="1:5" x14ac:dyDescent="0.25">
      <c r="A17" s="3" t="s">
        <v>16</v>
      </c>
      <c r="D17" s="4" t="s">
        <v>197</v>
      </c>
      <c r="E17" s="4" t="s">
        <v>24</v>
      </c>
    </row>
    <row r="18" spans="1:5" x14ac:dyDescent="0.25">
      <c r="A18" s="3" t="s">
        <v>17</v>
      </c>
      <c r="D18" s="4" t="s">
        <v>198</v>
      </c>
      <c r="E18" s="4" t="s">
        <v>24</v>
      </c>
    </row>
    <row r="19" spans="1:5" ht="30" x14ac:dyDescent="0.25">
      <c r="A19" s="3" t="s">
        <v>18</v>
      </c>
      <c r="B19" s="51" t="s">
        <v>31</v>
      </c>
      <c r="C19" s="51"/>
      <c r="D19" s="4" t="s">
        <v>147</v>
      </c>
      <c r="E19" s="4" t="s">
        <v>34</v>
      </c>
    </row>
    <row r="20" spans="1:5" x14ac:dyDescent="0.25">
      <c r="A20" s="3" t="s">
        <v>19</v>
      </c>
      <c r="B20" s="51" t="s">
        <v>32</v>
      </c>
      <c r="C20" s="51"/>
      <c r="D20" s="3" t="s">
        <v>199</v>
      </c>
      <c r="E20" s="4" t="s">
        <v>37</v>
      </c>
    </row>
    <row r="21" spans="1:5" x14ac:dyDescent="0.25">
      <c r="A21" s="3" t="s">
        <v>20</v>
      </c>
      <c r="B21" s="51" t="s">
        <v>33</v>
      </c>
      <c r="C21" s="51"/>
      <c r="D21" s="3" t="s">
        <v>203</v>
      </c>
      <c r="E21" s="4" t="s">
        <v>34</v>
      </c>
    </row>
    <row r="22" spans="1:5" x14ac:dyDescent="0.25">
      <c r="A22" s="3" t="s">
        <v>21</v>
      </c>
      <c r="C22" s="4" t="s">
        <v>201</v>
      </c>
      <c r="E22" s="4" t="s">
        <v>202</v>
      </c>
    </row>
  </sheetData>
  <mergeCells count="13">
    <mergeCell ref="B2:D2"/>
    <mergeCell ref="B15:D15"/>
    <mergeCell ref="B21:C21"/>
    <mergeCell ref="B6:C6"/>
    <mergeCell ref="B8:C8"/>
    <mergeCell ref="B9:C9"/>
    <mergeCell ref="B11:C11"/>
    <mergeCell ref="B14:D14"/>
    <mergeCell ref="B7:C7"/>
    <mergeCell ref="B13:E13"/>
    <mergeCell ref="B16:C16"/>
    <mergeCell ref="B19:C19"/>
    <mergeCell ref="B20:C2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59"/>
  <sheetViews>
    <sheetView topLeftCell="A55" workbookViewId="0">
      <selection activeCell="B64" sqref="B64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6.85546875" bestFit="1" customWidth="1"/>
    <col min="4" max="4" width="40.7109375" bestFit="1" customWidth="1"/>
    <col min="5" max="5" width="29" bestFit="1" customWidth="1"/>
    <col min="6" max="6" width="22.7109375" bestFit="1" customWidth="1"/>
    <col min="7" max="7" width="21.5703125" bestFit="1" customWidth="1"/>
  </cols>
  <sheetData>
    <row r="1" spans="1:13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13" x14ac:dyDescent="0.25">
      <c r="A2" s="67" t="s">
        <v>139</v>
      </c>
      <c r="B2" s="67"/>
      <c r="C2" s="67"/>
      <c r="D2" s="67"/>
      <c r="E2" s="67"/>
      <c r="F2" s="67"/>
      <c r="G2" s="67"/>
    </row>
    <row r="3" spans="1:13" x14ac:dyDescent="0.25">
      <c r="A3" s="5">
        <v>1913</v>
      </c>
      <c r="F3" s="1">
        <v>48.3</v>
      </c>
      <c r="M3" s="1"/>
    </row>
    <row r="4" spans="1:13" x14ac:dyDescent="0.25">
      <c r="A4" s="5">
        <v>1914</v>
      </c>
      <c r="F4" s="1">
        <v>48.8</v>
      </c>
      <c r="M4" s="1"/>
    </row>
    <row r="5" spans="1:13" x14ac:dyDescent="0.25">
      <c r="A5" s="5">
        <v>1915</v>
      </c>
      <c r="F5" s="1"/>
      <c r="M5" s="1"/>
    </row>
    <row r="6" spans="1:13" x14ac:dyDescent="0.25">
      <c r="A6" s="5">
        <v>1916</v>
      </c>
      <c r="F6" s="1">
        <v>41.6</v>
      </c>
      <c r="M6" s="1"/>
    </row>
    <row r="7" spans="1:13" x14ac:dyDescent="0.25">
      <c r="A7" s="5">
        <v>1917</v>
      </c>
      <c r="F7" s="1"/>
      <c r="M7" s="1"/>
    </row>
    <row r="8" spans="1:13" x14ac:dyDescent="0.25">
      <c r="A8" s="5">
        <v>1918</v>
      </c>
      <c r="F8" s="1">
        <v>33.4</v>
      </c>
      <c r="M8" s="1"/>
    </row>
    <row r="9" spans="1:13" x14ac:dyDescent="0.25">
      <c r="A9" s="5">
        <v>1919</v>
      </c>
      <c r="F9" s="1"/>
    </row>
    <row r="10" spans="1:13" x14ac:dyDescent="0.25">
      <c r="A10" s="5">
        <v>1920</v>
      </c>
      <c r="F10" s="1">
        <v>48.5</v>
      </c>
    </row>
    <row r="11" spans="1:13" x14ac:dyDescent="0.25">
      <c r="A11" s="5">
        <v>1921</v>
      </c>
      <c r="F11" s="1"/>
    </row>
    <row r="12" spans="1:13" x14ac:dyDescent="0.25">
      <c r="A12" s="5">
        <v>1922</v>
      </c>
      <c r="F12" s="1">
        <v>46.6</v>
      </c>
    </row>
    <row r="13" spans="1:13" x14ac:dyDescent="0.25">
      <c r="A13" s="5">
        <v>1923</v>
      </c>
      <c r="F13" s="1"/>
    </row>
    <row r="14" spans="1:13" x14ac:dyDescent="0.25">
      <c r="A14" s="5">
        <v>1924</v>
      </c>
      <c r="F14" s="1">
        <v>50.6</v>
      </c>
    </row>
    <row r="15" spans="1:13" x14ac:dyDescent="0.25">
      <c r="A15" s="5">
        <v>1925</v>
      </c>
      <c r="F15" s="1"/>
    </row>
    <row r="16" spans="1:13" x14ac:dyDescent="0.25">
      <c r="A16" s="5">
        <v>1926</v>
      </c>
      <c r="F16" s="1">
        <v>49.8</v>
      </c>
    </row>
    <row r="17" spans="1:6" x14ac:dyDescent="0.25">
      <c r="A17" s="5">
        <v>1927</v>
      </c>
      <c r="F17" s="1"/>
    </row>
    <row r="18" spans="1:6" x14ac:dyDescent="0.25">
      <c r="A18" s="5">
        <v>1928</v>
      </c>
      <c r="F18" s="1">
        <v>51.2</v>
      </c>
    </row>
    <row r="19" spans="1:6" x14ac:dyDescent="0.25">
      <c r="A19" s="5">
        <v>1929</v>
      </c>
      <c r="F19" s="1"/>
    </row>
    <row r="20" spans="1:6" x14ac:dyDescent="0.25">
      <c r="A20" s="5">
        <v>1930</v>
      </c>
      <c r="F20" s="1">
        <v>51.7</v>
      </c>
    </row>
    <row r="21" spans="1:6" x14ac:dyDescent="0.25">
      <c r="A21" s="5">
        <v>1931</v>
      </c>
      <c r="F21" s="1"/>
    </row>
    <row r="22" spans="1:6" x14ac:dyDescent="0.25">
      <c r="A22" s="5">
        <v>1932</v>
      </c>
      <c r="F22" s="1">
        <v>51.4</v>
      </c>
    </row>
    <row r="23" spans="1:6" x14ac:dyDescent="0.25">
      <c r="A23" s="5">
        <v>1933</v>
      </c>
      <c r="F23" s="1"/>
    </row>
    <row r="24" spans="1:6" x14ac:dyDescent="0.25">
      <c r="A24" s="5">
        <v>1934</v>
      </c>
      <c r="F24" s="1">
        <v>50.2</v>
      </c>
    </row>
    <row r="25" spans="1:6" x14ac:dyDescent="0.25">
      <c r="A25" s="5">
        <v>1935</v>
      </c>
      <c r="F25" s="1"/>
    </row>
    <row r="26" spans="1:6" x14ac:dyDescent="0.25">
      <c r="A26" s="5">
        <v>1936</v>
      </c>
      <c r="F26" s="1">
        <v>48.5</v>
      </c>
    </row>
    <row r="27" spans="1:6" x14ac:dyDescent="0.25">
      <c r="A27" s="5">
        <v>1937</v>
      </c>
      <c r="F27" s="1"/>
    </row>
    <row r="28" spans="1:6" x14ac:dyDescent="0.25">
      <c r="A28" s="5">
        <v>1938</v>
      </c>
      <c r="F28" s="1">
        <v>46.4</v>
      </c>
    </row>
    <row r="29" spans="1:6" x14ac:dyDescent="0.25">
      <c r="A29" s="5">
        <v>1939</v>
      </c>
      <c r="F29" s="1"/>
    </row>
    <row r="30" spans="1:6" x14ac:dyDescent="0.25">
      <c r="A30" s="5">
        <v>1940</v>
      </c>
      <c r="F30" s="1">
        <v>25.6</v>
      </c>
    </row>
    <row r="31" spans="1:6" x14ac:dyDescent="0.25">
      <c r="A31" s="5">
        <v>1941</v>
      </c>
      <c r="F31" s="1"/>
    </row>
    <row r="32" spans="1:6" x14ac:dyDescent="0.25">
      <c r="A32" s="5">
        <v>1942</v>
      </c>
      <c r="F32" s="1">
        <v>24.9</v>
      </c>
    </row>
    <row r="33" spans="1:6" x14ac:dyDescent="0.25">
      <c r="A33" s="5">
        <v>1943</v>
      </c>
      <c r="F33" s="1"/>
    </row>
    <row r="34" spans="1:6" x14ac:dyDescent="0.25">
      <c r="A34" s="5">
        <v>1944</v>
      </c>
      <c r="F34" s="1">
        <v>27.7</v>
      </c>
    </row>
    <row r="35" spans="1:6" x14ac:dyDescent="0.25">
      <c r="A35" s="5">
        <v>1945</v>
      </c>
      <c r="F35" s="1"/>
    </row>
    <row r="36" spans="1:6" x14ac:dyDescent="0.25">
      <c r="A36" s="5">
        <v>1946</v>
      </c>
      <c r="F36" s="1">
        <v>39.299999999999997</v>
      </c>
    </row>
    <row r="37" spans="1:6" x14ac:dyDescent="0.25">
      <c r="A37" s="5">
        <v>1947</v>
      </c>
      <c r="F37" s="1"/>
    </row>
    <row r="38" spans="1:6" x14ac:dyDescent="0.25">
      <c r="A38" s="5">
        <v>1948</v>
      </c>
      <c r="F38" s="1">
        <v>37.799999999999997</v>
      </c>
    </row>
    <row r="39" spans="1:6" x14ac:dyDescent="0.25">
      <c r="A39" s="5">
        <v>1949</v>
      </c>
      <c r="F39" s="1"/>
    </row>
    <row r="40" spans="1:6" x14ac:dyDescent="0.25">
      <c r="A40" s="5">
        <v>1950</v>
      </c>
      <c r="F40" s="1">
        <v>37.1</v>
      </c>
    </row>
    <row r="41" spans="1:6" x14ac:dyDescent="0.25">
      <c r="A41" s="5">
        <v>1951</v>
      </c>
      <c r="F41" s="1"/>
    </row>
    <row r="42" spans="1:6" x14ac:dyDescent="0.25">
      <c r="A42" s="5">
        <v>1952</v>
      </c>
      <c r="F42" s="1">
        <v>39.200000000000003</v>
      </c>
    </row>
    <row r="43" spans="1:6" x14ac:dyDescent="0.25">
      <c r="A43" s="5">
        <v>1953</v>
      </c>
      <c r="F43" s="1"/>
    </row>
    <row r="44" spans="1:6" x14ac:dyDescent="0.25">
      <c r="A44" s="5">
        <v>1954</v>
      </c>
      <c r="F44" s="1">
        <v>41.4</v>
      </c>
    </row>
    <row r="45" spans="1:6" x14ac:dyDescent="0.25">
      <c r="A45" s="5">
        <v>1955</v>
      </c>
      <c r="F45" s="1"/>
    </row>
    <row r="46" spans="1:6" x14ac:dyDescent="0.25">
      <c r="A46" s="5">
        <v>1956</v>
      </c>
      <c r="F46" s="1">
        <v>42.2</v>
      </c>
    </row>
    <row r="47" spans="1:6" x14ac:dyDescent="0.25">
      <c r="A47" s="5">
        <v>1957</v>
      </c>
      <c r="F47" s="1"/>
    </row>
    <row r="48" spans="1:6" x14ac:dyDescent="0.25">
      <c r="A48" s="5">
        <v>1958</v>
      </c>
      <c r="F48" s="1">
        <v>42.3</v>
      </c>
    </row>
    <row r="49" spans="1:6" x14ac:dyDescent="0.25">
      <c r="A49" s="5">
        <v>1959</v>
      </c>
      <c r="F49" s="1"/>
    </row>
    <row r="50" spans="1:6" x14ac:dyDescent="0.25">
      <c r="A50" s="5">
        <v>1960</v>
      </c>
      <c r="F50" s="1">
        <v>31.5</v>
      </c>
    </row>
    <row r="51" spans="1:6" x14ac:dyDescent="0.25">
      <c r="A51" s="5">
        <v>1961</v>
      </c>
      <c r="F51" s="1"/>
    </row>
    <row r="52" spans="1:6" x14ac:dyDescent="0.25">
      <c r="A52" s="5">
        <v>1962</v>
      </c>
      <c r="F52" s="1">
        <v>32.1</v>
      </c>
    </row>
    <row r="53" spans="1:6" x14ac:dyDescent="0.25">
      <c r="A53" s="5">
        <v>1963</v>
      </c>
      <c r="F53" s="1"/>
    </row>
    <row r="54" spans="1:6" x14ac:dyDescent="0.25">
      <c r="A54" s="5">
        <v>1964</v>
      </c>
      <c r="F54" s="1">
        <v>33.299999999999997</v>
      </c>
    </row>
    <row r="55" spans="1:6" x14ac:dyDescent="0.25">
      <c r="A55" s="5">
        <v>1965</v>
      </c>
      <c r="F55" s="1"/>
    </row>
    <row r="56" spans="1:6" x14ac:dyDescent="0.25">
      <c r="A56" s="5">
        <v>1966</v>
      </c>
      <c r="F56" s="1">
        <v>32.799999999999997</v>
      </c>
    </row>
    <row r="57" spans="1:6" x14ac:dyDescent="0.25">
      <c r="A57" s="5">
        <v>1967</v>
      </c>
      <c r="F57" s="1"/>
    </row>
    <row r="58" spans="1:6" x14ac:dyDescent="0.25">
      <c r="A58" s="5">
        <v>1968</v>
      </c>
      <c r="F58" s="1">
        <v>41.9</v>
      </c>
    </row>
    <row r="59" spans="1:6" x14ac:dyDescent="0.25">
      <c r="A59" s="5">
        <v>1969</v>
      </c>
      <c r="F59" s="1"/>
    </row>
    <row r="60" spans="1:6" x14ac:dyDescent="0.25">
      <c r="A60" s="5">
        <v>1970</v>
      </c>
      <c r="F60" s="1">
        <v>44.1</v>
      </c>
    </row>
    <row r="61" spans="1:6" x14ac:dyDescent="0.25">
      <c r="A61" s="5">
        <v>1971</v>
      </c>
      <c r="F61" s="1"/>
    </row>
    <row r="62" spans="1:6" x14ac:dyDescent="0.25">
      <c r="A62" s="5">
        <v>1972</v>
      </c>
      <c r="F62" s="1">
        <v>44.1</v>
      </c>
    </row>
    <row r="63" spans="1:6" x14ac:dyDescent="0.25">
      <c r="A63" s="5">
        <v>1973</v>
      </c>
      <c r="F63" s="1"/>
    </row>
    <row r="64" spans="1:6" x14ac:dyDescent="0.25">
      <c r="A64" s="5">
        <v>1974</v>
      </c>
      <c r="E64" s="19"/>
      <c r="F64" s="1">
        <v>41.5</v>
      </c>
    </row>
    <row r="65" spans="1:7" x14ac:dyDescent="0.25">
      <c r="A65" s="67" t="s">
        <v>140</v>
      </c>
      <c r="B65" s="67"/>
      <c r="C65" s="67"/>
      <c r="D65" s="67"/>
      <c r="E65" s="67"/>
      <c r="F65" s="67"/>
      <c r="G65" s="67"/>
    </row>
    <row r="66" spans="1:7" x14ac:dyDescent="0.25">
      <c r="A66" s="5">
        <v>1975</v>
      </c>
      <c r="B66">
        <v>68.31</v>
      </c>
      <c r="C66">
        <v>19.02</v>
      </c>
      <c r="D66">
        <f t="shared" ref="D66:D90" si="0">SUM(B66-C66)</f>
        <v>49.290000000000006</v>
      </c>
      <c r="E66" s="19">
        <v>131.35</v>
      </c>
      <c r="F66">
        <f t="shared" ref="F66:F90" si="1">(D66/E66)*100</f>
        <v>37.525694708793303</v>
      </c>
      <c r="G66">
        <f t="shared" ref="G66:G90" si="2">(B66/E66)*100</f>
        <v>52.006090597639897</v>
      </c>
    </row>
    <row r="67" spans="1:7" x14ac:dyDescent="0.25">
      <c r="A67" s="5">
        <v>1976</v>
      </c>
      <c r="B67">
        <v>79.28</v>
      </c>
      <c r="C67">
        <v>21.99</v>
      </c>
      <c r="D67">
        <f t="shared" si="0"/>
        <v>57.290000000000006</v>
      </c>
      <c r="E67" s="19">
        <v>156.99</v>
      </c>
      <c r="F67">
        <f t="shared" si="1"/>
        <v>36.492770240142683</v>
      </c>
      <c r="G67">
        <f t="shared" si="2"/>
        <v>50.500031849162362</v>
      </c>
    </row>
    <row r="68" spans="1:7" x14ac:dyDescent="0.25">
      <c r="A68" s="5">
        <v>1977</v>
      </c>
      <c r="B68">
        <v>96.55</v>
      </c>
      <c r="C68">
        <v>26.47</v>
      </c>
      <c r="D68">
        <f t="shared" si="0"/>
        <v>70.08</v>
      </c>
      <c r="E68" s="19">
        <v>189.46</v>
      </c>
      <c r="F68">
        <f t="shared" si="1"/>
        <v>36.98933811886414</v>
      </c>
      <c r="G68">
        <f t="shared" si="2"/>
        <v>50.960624934023016</v>
      </c>
    </row>
    <row r="69" spans="1:7" x14ac:dyDescent="0.25">
      <c r="A69" s="5">
        <v>1978</v>
      </c>
      <c r="B69">
        <v>107.47</v>
      </c>
      <c r="C69">
        <v>28.21</v>
      </c>
      <c r="D69">
        <f t="shared" si="0"/>
        <v>79.259999999999991</v>
      </c>
      <c r="E69" s="19">
        <v>221.82</v>
      </c>
      <c r="F69">
        <f t="shared" si="1"/>
        <v>35.731674330538269</v>
      </c>
      <c r="G69">
        <f t="shared" si="2"/>
        <v>48.449193039401315</v>
      </c>
    </row>
    <row r="70" spans="1:7" x14ac:dyDescent="0.25">
      <c r="A70" s="5">
        <v>1979</v>
      </c>
      <c r="B70">
        <v>121.76</v>
      </c>
      <c r="C70">
        <v>32.619999999999997</v>
      </c>
      <c r="D70">
        <f t="shared" si="0"/>
        <v>89.140000000000015</v>
      </c>
      <c r="E70" s="19">
        <v>261.90800000000002</v>
      </c>
      <c r="F70">
        <f t="shared" si="1"/>
        <v>34.034851932739748</v>
      </c>
      <c r="G70">
        <f t="shared" si="2"/>
        <v>46.489607037585721</v>
      </c>
    </row>
    <row r="71" spans="1:7" x14ac:dyDescent="0.25">
      <c r="A71" s="5">
        <v>1980</v>
      </c>
      <c r="B71">
        <v>141.63999999999999</v>
      </c>
      <c r="C71">
        <v>36.86</v>
      </c>
      <c r="D71">
        <f t="shared" si="0"/>
        <v>104.77999999999999</v>
      </c>
      <c r="E71" s="19">
        <v>303.05900000000003</v>
      </c>
      <c r="F71">
        <f t="shared" si="1"/>
        <v>34.574125830283862</v>
      </c>
      <c r="G71">
        <f t="shared" si="2"/>
        <v>46.736774027499592</v>
      </c>
    </row>
    <row r="72" spans="1:7" x14ac:dyDescent="0.25">
      <c r="A72" s="5">
        <v>1981</v>
      </c>
      <c r="B72">
        <v>158.26</v>
      </c>
      <c r="C72">
        <v>41.73</v>
      </c>
      <c r="D72">
        <f t="shared" si="0"/>
        <v>116.53</v>
      </c>
      <c r="E72" s="19">
        <v>348.12400000000002</v>
      </c>
      <c r="F72">
        <f t="shared" si="1"/>
        <v>33.473704771862899</v>
      </c>
      <c r="G72">
        <f t="shared" si="2"/>
        <v>45.460812813824951</v>
      </c>
    </row>
    <row r="73" spans="1:7" x14ac:dyDescent="0.25">
      <c r="A73" s="5">
        <v>1982</v>
      </c>
      <c r="B73">
        <v>171.16</v>
      </c>
      <c r="C73">
        <v>41.84</v>
      </c>
      <c r="D73">
        <f t="shared" si="0"/>
        <v>129.32</v>
      </c>
      <c r="E73" s="19">
        <v>395.72</v>
      </c>
      <c r="F73">
        <f t="shared" si="1"/>
        <v>32.679672495704033</v>
      </c>
      <c r="G73">
        <f t="shared" si="2"/>
        <v>43.252805013646004</v>
      </c>
    </row>
    <row r="74" spans="1:7" x14ac:dyDescent="0.25">
      <c r="A74" s="5">
        <v>1983</v>
      </c>
      <c r="B74">
        <v>189.44</v>
      </c>
      <c r="C74">
        <v>45.9</v>
      </c>
      <c r="D74">
        <f t="shared" si="0"/>
        <v>143.54</v>
      </c>
      <c r="E74" s="19">
        <v>443.38099999999997</v>
      </c>
      <c r="F74">
        <f t="shared" si="1"/>
        <v>32.373962799488474</v>
      </c>
      <c r="G74">
        <f t="shared" si="2"/>
        <v>42.726233194476087</v>
      </c>
    </row>
    <row r="75" spans="1:7" x14ac:dyDescent="0.25">
      <c r="A75" s="5">
        <v>1984</v>
      </c>
      <c r="B75">
        <v>205.72</v>
      </c>
      <c r="C75">
        <v>50.28</v>
      </c>
      <c r="D75">
        <f t="shared" si="0"/>
        <v>155.44</v>
      </c>
      <c r="E75" s="19">
        <v>554.48</v>
      </c>
      <c r="F75">
        <f t="shared" si="1"/>
        <v>28.03347280334728</v>
      </c>
      <c r="G75">
        <f t="shared" si="2"/>
        <v>37.10142836531525</v>
      </c>
    </row>
    <row r="76" spans="1:7" x14ac:dyDescent="0.25">
      <c r="A76" s="5">
        <v>1985</v>
      </c>
      <c r="B76">
        <v>223.49</v>
      </c>
      <c r="C76">
        <v>49.59</v>
      </c>
      <c r="D76">
        <f t="shared" si="0"/>
        <v>173.9</v>
      </c>
      <c r="E76" s="19">
        <v>611.80999999999995</v>
      </c>
      <c r="F76">
        <f t="shared" si="1"/>
        <v>28.423857079812365</v>
      </c>
      <c r="G76">
        <f t="shared" si="2"/>
        <v>36.529314656511012</v>
      </c>
    </row>
    <row r="77" spans="1:7" x14ac:dyDescent="0.25">
      <c r="A77" s="5">
        <v>1986</v>
      </c>
      <c r="B77">
        <v>237.14</v>
      </c>
      <c r="C77">
        <v>51.24</v>
      </c>
      <c r="D77">
        <f t="shared" si="0"/>
        <v>185.89999999999998</v>
      </c>
      <c r="E77" s="19">
        <v>644.1</v>
      </c>
      <c r="F77">
        <f t="shared" si="1"/>
        <v>28.861977953733884</v>
      </c>
      <c r="G77">
        <f t="shared" si="2"/>
        <v>36.817264399937891</v>
      </c>
    </row>
    <row r="78" spans="1:7" x14ac:dyDescent="0.25">
      <c r="A78" s="5">
        <v>1987</v>
      </c>
      <c r="B78">
        <v>250.24</v>
      </c>
      <c r="C78">
        <v>54.77</v>
      </c>
      <c r="D78">
        <f t="shared" si="0"/>
        <v>195.47</v>
      </c>
      <c r="E78" s="19">
        <v>673.56</v>
      </c>
      <c r="F78">
        <f t="shared" si="1"/>
        <v>29.020428766553835</v>
      </c>
      <c r="G78">
        <f t="shared" si="2"/>
        <v>37.151849872320213</v>
      </c>
    </row>
    <row r="79" spans="1:7" x14ac:dyDescent="0.25">
      <c r="A79" s="5">
        <v>1988</v>
      </c>
      <c r="B79">
        <v>265.02999999999997</v>
      </c>
      <c r="C79">
        <v>53.99</v>
      </c>
      <c r="D79">
        <f t="shared" si="0"/>
        <v>211.03999999999996</v>
      </c>
      <c r="E79" s="19">
        <v>711.01</v>
      </c>
      <c r="F79">
        <f t="shared" si="1"/>
        <v>29.68172036961505</v>
      </c>
      <c r="G79">
        <f t="shared" si="2"/>
        <v>37.275143809510411</v>
      </c>
    </row>
    <row r="80" spans="1:7" x14ac:dyDescent="0.25">
      <c r="A80" s="5">
        <v>1989</v>
      </c>
      <c r="B80">
        <v>289.49</v>
      </c>
      <c r="C80">
        <v>59.77</v>
      </c>
      <c r="D80">
        <f t="shared" si="0"/>
        <v>229.72</v>
      </c>
      <c r="E80" s="19">
        <v>773.95</v>
      </c>
      <c r="F80">
        <f t="shared" si="1"/>
        <v>29.68150397312488</v>
      </c>
      <c r="G80">
        <f t="shared" si="2"/>
        <v>37.404225079139479</v>
      </c>
    </row>
    <row r="81" spans="1:7" x14ac:dyDescent="0.25">
      <c r="A81" s="5">
        <v>1990</v>
      </c>
      <c r="B81">
        <v>326.68</v>
      </c>
      <c r="C81">
        <v>65.91</v>
      </c>
      <c r="D81">
        <f t="shared" si="0"/>
        <v>260.77</v>
      </c>
      <c r="E81" s="19">
        <v>881.5</v>
      </c>
      <c r="F81">
        <f t="shared" si="1"/>
        <v>29.58252977878616</v>
      </c>
      <c r="G81">
        <f t="shared" si="2"/>
        <v>37.05955757231991</v>
      </c>
    </row>
    <row r="82" spans="1:7" x14ac:dyDescent="0.25">
      <c r="A82" s="5">
        <v>1991</v>
      </c>
      <c r="B82">
        <v>352.45</v>
      </c>
      <c r="C82">
        <v>63.81</v>
      </c>
      <c r="D82">
        <f t="shared" si="0"/>
        <v>288.64</v>
      </c>
      <c r="E82" s="19">
        <v>967.95</v>
      </c>
      <c r="F82">
        <f t="shared" si="1"/>
        <v>29.819722093083318</v>
      </c>
      <c r="G82">
        <f t="shared" si="2"/>
        <v>36.412004752311582</v>
      </c>
    </row>
    <row r="83" spans="1:7" x14ac:dyDescent="0.25">
      <c r="A83" s="5">
        <v>1992</v>
      </c>
      <c r="B83">
        <v>373.78</v>
      </c>
      <c r="C83">
        <v>66.05</v>
      </c>
      <c r="D83">
        <f t="shared" si="0"/>
        <v>307.72999999999996</v>
      </c>
      <c r="E83" s="19">
        <v>1039.74</v>
      </c>
      <c r="F83">
        <f t="shared" si="1"/>
        <v>29.596822282493697</v>
      </c>
      <c r="G83">
        <f t="shared" si="2"/>
        <v>35.949371958374208</v>
      </c>
    </row>
    <row r="84" spans="1:7" x14ac:dyDescent="0.25">
      <c r="A84" s="5">
        <v>1993</v>
      </c>
      <c r="B84">
        <v>346.76</v>
      </c>
      <c r="C84">
        <v>74.28</v>
      </c>
      <c r="D84">
        <f t="shared" si="0"/>
        <v>272.48</v>
      </c>
      <c r="E84" s="19">
        <v>1093.9100000000001</v>
      </c>
      <c r="F84">
        <f t="shared" si="1"/>
        <v>24.908813339305794</v>
      </c>
      <c r="G84">
        <f t="shared" si="2"/>
        <v>31.699134298068394</v>
      </c>
    </row>
    <row r="85" spans="1:7" x14ac:dyDescent="0.25">
      <c r="A85" s="5">
        <v>1994</v>
      </c>
      <c r="B85">
        <v>348.36</v>
      </c>
      <c r="C85">
        <v>70.010000000000005</v>
      </c>
      <c r="D85">
        <f t="shared" si="0"/>
        <v>278.35000000000002</v>
      </c>
      <c r="E85" s="19">
        <v>1091.23</v>
      </c>
      <c r="F85">
        <f t="shared" si="1"/>
        <v>25.507913088899688</v>
      </c>
      <c r="G85">
        <f t="shared" si="2"/>
        <v>31.923609138311814</v>
      </c>
    </row>
    <row r="86" spans="1:7" x14ac:dyDescent="0.25">
      <c r="A86" s="5">
        <v>1995</v>
      </c>
      <c r="B86">
        <v>358.9</v>
      </c>
      <c r="C86">
        <v>66.099999999999994</v>
      </c>
      <c r="D86">
        <f t="shared" si="0"/>
        <v>292.79999999999995</v>
      </c>
      <c r="E86" s="19">
        <v>1173.45</v>
      </c>
      <c r="F86">
        <f t="shared" si="1"/>
        <v>24.952064425412239</v>
      </c>
      <c r="G86">
        <f t="shared" si="2"/>
        <v>30.585027056968766</v>
      </c>
    </row>
    <row r="87" spans="1:7" x14ac:dyDescent="0.25">
      <c r="A87" s="5">
        <v>1996</v>
      </c>
      <c r="B87">
        <v>371.74</v>
      </c>
      <c r="C87">
        <v>52.39</v>
      </c>
      <c r="D87">
        <f t="shared" si="0"/>
        <v>319.35000000000002</v>
      </c>
      <c r="E87" s="19">
        <v>1150.1300000000001</v>
      </c>
      <c r="F87">
        <f t="shared" si="1"/>
        <v>27.766426403971721</v>
      </c>
      <c r="G87">
        <f t="shared" si="2"/>
        <v>32.321563649326599</v>
      </c>
    </row>
    <row r="88" spans="1:7" x14ac:dyDescent="0.25">
      <c r="A88" s="5">
        <v>1997</v>
      </c>
      <c r="B88">
        <v>385.29</v>
      </c>
      <c r="C88">
        <v>56.86</v>
      </c>
      <c r="D88">
        <f t="shared" si="0"/>
        <v>328.43</v>
      </c>
      <c r="E88" s="19">
        <v>1156.04</v>
      </c>
      <c r="F88">
        <f t="shared" si="1"/>
        <v>28.40991661188194</v>
      </c>
      <c r="G88">
        <f t="shared" si="2"/>
        <v>33.328431542161177</v>
      </c>
    </row>
    <row r="89" spans="1:7" x14ac:dyDescent="0.25">
      <c r="A89" s="5">
        <v>1998</v>
      </c>
      <c r="B89">
        <v>413.89</v>
      </c>
      <c r="C89">
        <v>81.81</v>
      </c>
      <c r="D89">
        <f t="shared" si="0"/>
        <v>332.08</v>
      </c>
      <c r="E89" s="19">
        <v>1201</v>
      </c>
      <c r="F89">
        <f t="shared" si="1"/>
        <v>27.650291423813488</v>
      </c>
      <c r="G89">
        <f t="shared" si="2"/>
        <v>34.462114904246462</v>
      </c>
    </row>
    <row r="90" spans="1:7" x14ac:dyDescent="0.25">
      <c r="A90" s="5">
        <v>1999</v>
      </c>
      <c r="B90">
        <v>431.24</v>
      </c>
      <c r="C90">
        <v>82.05</v>
      </c>
      <c r="D90">
        <f t="shared" si="0"/>
        <v>349.19</v>
      </c>
      <c r="E90" s="19">
        <v>1219.76</v>
      </c>
      <c r="F90">
        <f t="shared" si="1"/>
        <v>28.627762838591199</v>
      </c>
      <c r="G90">
        <f t="shared" si="2"/>
        <v>35.354495966419627</v>
      </c>
    </row>
    <row r="91" spans="1:7" x14ac:dyDescent="0.25">
      <c r="A91" s="67" t="s">
        <v>42</v>
      </c>
      <c r="B91" s="67"/>
      <c r="C91" s="67"/>
      <c r="D91" s="67"/>
      <c r="E91" s="67"/>
      <c r="F91" s="67"/>
      <c r="G91" s="67"/>
    </row>
    <row r="92" spans="1:7" x14ac:dyDescent="0.25">
      <c r="A92" s="20">
        <v>2000</v>
      </c>
      <c r="B92">
        <v>539601</v>
      </c>
      <c r="E92">
        <v>1248029</v>
      </c>
      <c r="G92">
        <f>(B92/E92)*100</f>
        <v>43.236254926768531</v>
      </c>
    </row>
    <row r="93" spans="1:7" x14ac:dyDescent="0.25">
      <c r="A93" s="5">
        <v>2001</v>
      </c>
      <c r="B93">
        <v>572467</v>
      </c>
      <c r="E93">
        <v>1280463</v>
      </c>
      <c r="G93">
        <f t="shared" ref="G93:G103" si="3">(B93/E93)*100</f>
        <v>44.707812720867373</v>
      </c>
    </row>
    <row r="94" spans="1:7" x14ac:dyDescent="0.25">
      <c r="A94" s="5">
        <v>2002</v>
      </c>
      <c r="B94">
        <v>608633</v>
      </c>
      <c r="E94">
        <v>1358565</v>
      </c>
      <c r="G94">
        <f t="shared" si="3"/>
        <v>44.799696738838406</v>
      </c>
    </row>
    <row r="95" spans="1:7" x14ac:dyDescent="0.25">
      <c r="A95" s="5">
        <v>2003</v>
      </c>
      <c r="B95">
        <v>632900</v>
      </c>
      <c r="E95">
        <v>1416768</v>
      </c>
      <c r="G95">
        <f t="shared" si="3"/>
        <v>44.672098748701266</v>
      </c>
    </row>
    <row r="96" spans="1:7" x14ac:dyDescent="0.25">
      <c r="A96" s="5">
        <v>2004</v>
      </c>
      <c r="B96">
        <v>644011</v>
      </c>
      <c r="E96">
        <v>1441640</v>
      </c>
      <c r="G96">
        <f t="shared" si="3"/>
        <v>44.672109541910601</v>
      </c>
    </row>
    <row r="97" spans="1:7" x14ac:dyDescent="0.25">
      <c r="A97" s="5">
        <v>2005</v>
      </c>
      <c r="B97">
        <v>669390</v>
      </c>
      <c r="E97">
        <v>1491382</v>
      </c>
      <c r="G97">
        <f t="shared" si="3"/>
        <v>44.883872810587768</v>
      </c>
    </row>
    <row r="98" spans="1:7" x14ac:dyDescent="0.25">
      <c r="A98" s="5">
        <v>2006</v>
      </c>
      <c r="B98">
        <v>708435</v>
      </c>
      <c r="E98">
        <v>1552127</v>
      </c>
      <c r="G98">
        <f t="shared" si="3"/>
        <v>45.64285010182801</v>
      </c>
    </row>
    <row r="99" spans="1:7" x14ac:dyDescent="0.25">
      <c r="A99" s="5">
        <v>2007</v>
      </c>
      <c r="B99">
        <v>751299</v>
      </c>
      <c r="E99">
        <v>1592805</v>
      </c>
      <c r="G99">
        <f t="shared" si="3"/>
        <v>47.168297437539437</v>
      </c>
    </row>
    <row r="100" spans="1:7" x14ac:dyDescent="0.25">
      <c r="A100" s="5">
        <v>2008</v>
      </c>
      <c r="B100">
        <v>796260</v>
      </c>
      <c r="E100">
        <v>1657889</v>
      </c>
      <c r="G100">
        <f t="shared" si="3"/>
        <v>48.028547146401237</v>
      </c>
    </row>
    <row r="101" spans="1:7" x14ac:dyDescent="0.25">
      <c r="A101" s="5">
        <v>2009</v>
      </c>
      <c r="B101">
        <v>816919</v>
      </c>
      <c r="E101">
        <v>1706362</v>
      </c>
      <c r="G101">
        <f t="shared" si="3"/>
        <v>47.87489407288723</v>
      </c>
    </row>
    <row r="102" spans="1:7" x14ac:dyDescent="0.25">
      <c r="A102" s="5">
        <v>2010</v>
      </c>
      <c r="B102">
        <v>837298</v>
      </c>
      <c r="E102">
        <v>1746604</v>
      </c>
      <c r="G102">
        <f t="shared" si="3"/>
        <v>47.938628332466891</v>
      </c>
    </row>
    <row r="103" spans="1:7" x14ac:dyDescent="0.25">
      <c r="A103" s="5">
        <v>2011</v>
      </c>
      <c r="B103">
        <v>881776</v>
      </c>
      <c r="E103">
        <v>1793104</v>
      </c>
      <c r="G103">
        <f t="shared" si="3"/>
        <v>49.175954099706431</v>
      </c>
    </row>
    <row r="159" spans="1:3" x14ac:dyDescent="0.25">
      <c r="A159" s="22"/>
      <c r="B159" s="22"/>
      <c r="C159" s="22"/>
    </row>
  </sheetData>
  <mergeCells count="3">
    <mergeCell ref="A2:G2"/>
    <mergeCell ref="A65:G65"/>
    <mergeCell ref="A91:G9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38"/>
  <sheetViews>
    <sheetView workbookViewId="0">
      <selection activeCell="L16" sqref="L16"/>
    </sheetView>
  </sheetViews>
  <sheetFormatPr defaultRowHeight="15" x14ac:dyDescent="0.25"/>
  <cols>
    <col min="1" max="1" width="5" bestFit="1" customWidth="1"/>
    <col min="2" max="3" width="30" bestFit="1" customWidth="1"/>
    <col min="4" max="4" width="12" bestFit="1" customWidth="1"/>
  </cols>
  <sheetData>
    <row r="1" spans="1:32" x14ac:dyDescent="0.25">
      <c r="A1" s="67" t="s">
        <v>42</v>
      </c>
      <c r="B1" s="67"/>
      <c r="C1" s="67"/>
      <c r="D1" s="67"/>
    </row>
    <row r="2" spans="1:32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32" x14ac:dyDescent="0.25">
      <c r="A3" s="5">
        <v>1977</v>
      </c>
      <c r="B3" s="21">
        <v>13964000000</v>
      </c>
      <c r="C3" s="21">
        <v>55627000000</v>
      </c>
      <c r="D3" s="21">
        <f>(B3/C3)*100</f>
        <v>25.102917647904793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2" x14ac:dyDescent="0.25">
      <c r="A4" s="5">
        <v>1978</v>
      </c>
      <c r="B4" s="21">
        <v>14460000000</v>
      </c>
      <c r="C4" s="21">
        <v>56834000000</v>
      </c>
      <c r="D4" s="21">
        <f t="shared" ref="D4:D38" si="0">(B4/C4)*100</f>
        <v>25.442516803321958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32" x14ac:dyDescent="0.25">
      <c r="A5" s="5">
        <v>1979</v>
      </c>
      <c r="B5" s="21">
        <v>15283000000</v>
      </c>
      <c r="C5" s="21">
        <v>59656000000</v>
      </c>
      <c r="D5" s="21">
        <f t="shared" si="0"/>
        <v>25.618546332305215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1:32" x14ac:dyDescent="0.25">
      <c r="A6" s="5">
        <v>1980</v>
      </c>
      <c r="B6" s="21">
        <v>16256000000</v>
      </c>
      <c r="C6" s="21">
        <v>62872000000</v>
      </c>
      <c r="D6" s="21">
        <f t="shared" si="0"/>
        <v>25.855706832930398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x14ac:dyDescent="0.25">
      <c r="A7" s="5">
        <v>1981</v>
      </c>
      <c r="B7" s="21">
        <v>17551000000</v>
      </c>
      <c r="C7" s="21">
        <v>66566000000</v>
      </c>
      <c r="D7" s="21">
        <f t="shared" si="0"/>
        <v>26.366313132830577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x14ac:dyDescent="0.25">
      <c r="A8" s="5">
        <v>1982</v>
      </c>
      <c r="B8" s="21">
        <v>19133000000</v>
      </c>
      <c r="C8" s="21">
        <v>73011000000</v>
      </c>
      <c r="D8" s="21">
        <f t="shared" si="0"/>
        <v>26.205640245990331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x14ac:dyDescent="0.25">
      <c r="A9" s="5">
        <v>1983</v>
      </c>
      <c r="B9" s="21">
        <v>20165000000</v>
      </c>
      <c r="C9" s="21">
        <v>77235000000</v>
      </c>
      <c r="D9" s="21">
        <f t="shared" si="0"/>
        <v>26.108629507347704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x14ac:dyDescent="0.25">
      <c r="A10" s="5">
        <v>1984</v>
      </c>
      <c r="B10" s="21">
        <v>20802000000</v>
      </c>
      <c r="C10" s="21">
        <v>81326000000</v>
      </c>
      <c r="D10" s="21">
        <f t="shared" si="0"/>
        <v>25.578535769618572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x14ac:dyDescent="0.25">
      <c r="A11" s="5">
        <v>1985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x14ac:dyDescent="0.25">
      <c r="A12" s="5">
        <v>1986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x14ac:dyDescent="0.25">
      <c r="A13" s="5">
        <v>1987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x14ac:dyDescent="0.25">
      <c r="A14" s="5">
        <v>1988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2" x14ac:dyDescent="0.25">
      <c r="A15" s="5">
        <v>1989</v>
      </c>
      <c r="B15" s="21"/>
      <c r="C15" s="21"/>
      <c r="D15" s="21"/>
    </row>
    <row r="16" spans="1:32" x14ac:dyDescent="0.25">
      <c r="A16" s="5">
        <v>1990</v>
      </c>
      <c r="B16" s="21">
        <v>29779000000</v>
      </c>
      <c r="C16" s="21"/>
      <c r="D16" s="21"/>
    </row>
    <row r="17" spans="1:10" x14ac:dyDescent="0.25">
      <c r="A17" s="5">
        <v>1991</v>
      </c>
      <c r="B17" s="21">
        <v>32746000000</v>
      </c>
      <c r="C17" s="21">
        <v>129531000000</v>
      </c>
      <c r="D17" s="21">
        <f t="shared" si="0"/>
        <v>25.280434799391649</v>
      </c>
    </row>
    <row r="18" spans="1:10" x14ac:dyDescent="0.25">
      <c r="A18" s="5">
        <v>1992</v>
      </c>
      <c r="B18" s="21">
        <v>35381000000</v>
      </c>
      <c r="C18" s="21">
        <v>140979000000</v>
      </c>
      <c r="D18" s="21">
        <f t="shared" si="0"/>
        <v>25.096645599699247</v>
      </c>
    </row>
    <row r="19" spans="1:10" x14ac:dyDescent="0.25">
      <c r="A19" s="5">
        <v>1993</v>
      </c>
      <c r="B19" s="21">
        <v>36459000000</v>
      </c>
      <c r="C19" s="21">
        <v>149731000000</v>
      </c>
      <c r="D19" s="21">
        <f t="shared" si="0"/>
        <v>24.349667069611503</v>
      </c>
    </row>
    <row r="20" spans="1:10" x14ac:dyDescent="0.25">
      <c r="A20" s="5">
        <v>1994</v>
      </c>
      <c r="B20" s="21">
        <v>37162000000</v>
      </c>
      <c r="C20" s="21">
        <v>152973000000</v>
      </c>
      <c r="D20" s="21">
        <f t="shared" si="0"/>
        <v>24.293175919933581</v>
      </c>
    </row>
    <row r="21" spans="1:10" x14ac:dyDescent="0.25">
      <c r="A21" s="5">
        <v>1995</v>
      </c>
      <c r="B21" s="21">
        <v>37760000000</v>
      </c>
      <c r="C21" s="21">
        <v>155717000000</v>
      </c>
      <c r="D21" s="21">
        <f t="shared" si="0"/>
        <v>24.249118593345621</v>
      </c>
    </row>
    <row r="22" spans="1:10" x14ac:dyDescent="0.25">
      <c r="A22" s="5">
        <v>1996</v>
      </c>
      <c r="B22" s="21">
        <v>37855000000</v>
      </c>
      <c r="C22" s="21">
        <v>159953000000</v>
      </c>
      <c r="D22" s="21">
        <f t="shared" si="0"/>
        <v>23.666326983551418</v>
      </c>
    </row>
    <row r="23" spans="1:10" x14ac:dyDescent="0.25">
      <c r="A23" s="5">
        <v>1997</v>
      </c>
      <c r="B23" s="21">
        <v>37798000000</v>
      </c>
      <c r="C23" s="21">
        <v>162081000000</v>
      </c>
      <c r="D23" s="21">
        <f t="shared" si="0"/>
        <v>23.320438546159021</v>
      </c>
    </row>
    <row r="24" spans="1:10" x14ac:dyDescent="0.25">
      <c r="A24" s="5">
        <v>1998</v>
      </c>
      <c r="B24" s="21">
        <v>38627000000</v>
      </c>
      <c r="C24" s="21">
        <v>167081000000</v>
      </c>
      <c r="D24" s="21">
        <f t="shared" si="0"/>
        <v>23.118726845063172</v>
      </c>
    </row>
    <row r="25" spans="1:10" x14ac:dyDescent="0.25">
      <c r="A25" s="5">
        <v>1999</v>
      </c>
      <c r="B25" s="21">
        <v>39032000000</v>
      </c>
      <c r="C25" s="21">
        <v>165740000000</v>
      </c>
      <c r="D25" s="21">
        <f t="shared" si="0"/>
        <v>23.550138771569927</v>
      </c>
    </row>
    <row r="26" spans="1:10" x14ac:dyDescent="0.25">
      <c r="A26" s="5">
        <v>2000</v>
      </c>
      <c r="B26" s="21">
        <v>39781000000</v>
      </c>
      <c r="C26" s="21">
        <v>166820000000</v>
      </c>
      <c r="D26" s="21">
        <f t="shared" si="0"/>
        <v>23.846661071813934</v>
      </c>
    </row>
    <row r="27" spans="1:10" x14ac:dyDescent="0.25">
      <c r="A27" s="5">
        <v>2001</v>
      </c>
      <c r="B27" s="21">
        <v>41021000000</v>
      </c>
      <c r="C27" s="21">
        <v>156284000000</v>
      </c>
      <c r="D27" s="21">
        <f t="shared" si="0"/>
        <v>26.247728494279642</v>
      </c>
    </row>
    <row r="28" spans="1:10" x14ac:dyDescent="0.25">
      <c r="A28" s="5">
        <v>2002</v>
      </c>
      <c r="B28" s="21">
        <v>42355173354</v>
      </c>
      <c r="C28" s="21">
        <v>162284489459</v>
      </c>
      <c r="D28" s="21">
        <f t="shared" si="0"/>
        <v>26.099335491147308</v>
      </c>
      <c r="H28" s="22"/>
      <c r="I28" s="22"/>
      <c r="J28" s="22"/>
    </row>
    <row r="29" spans="1:10" x14ac:dyDescent="0.25">
      <c r="A29" s="5">
        <v>2003</v>
      </c>
      <c r="B29" s="21">
        <v>43952684000</v>
      </c>
      <c r="C29" s="21">
        <v>168200865085</v>
      </c>
      <c r="D29" s="21">
        <f t="shared" si="0"/>
        <v>26.131068932248709</v>
      </c>
    </row>
    <row r="30" spans="1:10" x14ac:dyDescent="0.25">
      <c r="A30" s="5">
        <v>2004</v>
      </c>
      <c r="B30" s="21">
        <v>44183206000</v>
      </c>
      <c r="C30" s="21">
        <v>171552844259</v>
      </c>
      <c r="D30" s="21">
        <f t="shared" si="0"/>
        <v>25.75486649075599</v>
      </c>
    </row>
    <row r="31" spans="1:10" s="21" customFormat="1" x14ac:dyDescent="0.25">
      <c r="A31" s="67" t="s">
        <v>42</v>
      </c>
      <c r="B31" s="67"/>
      <c r="C31" s="67"/>
      <c r="D31" s="67"/>
    </row>
    <row r="32" spans="1:10" x14ac:dyDescent="0.25">
      <c r="A32" s="5">
        <v>2005</v>
      </c>
      <c r="B32">
        <v>36728.44</v>
      </c>
      <c r="C32">
        <v>168683.92</v>
      </c>
      <c r="D32" s="21">
        <f t="shared" si="0"/>
        <v>21.773527672347193</v>
      </c>
    </row>
    <row r="33" spans="1:4" x14ac:dyDescent="0.25">
      <c r="A33" s="5">
        <v>2006</v>
      </c>
      <c r="B33">
        <v>37406.86</v>
      </c>
      <c r="C33">
        <v>168872.75</v>
      </c>
      <c r="D33" s="21">
        <f t="shared" si="0"/>
        <v>22.150915408199371</v>
      </c>
    </row>
    <row r="34" spans="1:4" x14ac:dyDescent="0.25">
      <c r="A34" s="5">
        <v>2007</v>
      </c>
      <c r="B34">
        <v>37451.31</v>
      </c>
      <c r="C34">
        <v>173441.05</v>
      </c>
      <c r="D34" s="21">
        <f t="shared" si="0"/>
        <v>21.593106130296142</v>
      </c>
    </row>
    <row r="35" spans="1:4" x14ac:dyDescent="0.25">
      <c r="A35" s="5">
        <v>2008</v>
      </c>
      <c r="B35">
        <v>41001.47</v>
      </c>
      <c r="C35">
        <v>182194.16</v>
      </c>
      <c r="D35" s="21">
        <f t="shared" si="0"/>
        <v>22.504272365261325</v>
      </c>
    </row>
    <row r="36" spans="1:4" x14ac:dyDescent="0.25">
      <c r="A36" s="5">
        <v>2009</v>
      </c>
      <c r="B36">
        <v>42777.43</v>
      </c>
      <c r="C36">
        <v>189264.07</v>
      </c>
      <c r="D36" s="21">
        <f t="shared" si="0"/>
        <v>22.601981453743438</v>
      </c>
    </row>
    <row r="37" spans="1:4" x14ac:dyDescent="0.25">
      <c r="A37" s="5">
        <v>2010</v>
      </c>
      <c r="B37">
        <v>42864.82</v>
      </c>
      <c r="C37">
        <v>193958.85</v>
      </c>
      <c r="D37" s="21">
        <f t="shared" si="0"/>
        <v>22.099955738034126</v>
      </c>
    </row>
    <row r="38" spans="1:4" x14ac:dyDescent="0.25">
      <c r="A38" s="5">
        <v>2011</v>
      </c>
      <c r="B38">
        <v>43637.06</v>
      </c>
      <c r="C38">
        <v>198351.35</v>
      </c>
      <c r="D38" s="21">
        <f t="shared" si="0"/>
        <v>21.999880515055732</v>
      </c>
    </row>
  </sheetData>
  <mergeCells count="2">
    <mergeCell ref="A1:D1"/>
    <mergeCell ref="A31:D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38"/>
  <sheetViews>
    <sheetView workbookViewId="0">
      <selection sqref="A1:D1"/>
    </sheetView>
  </sheetViews>
  <sheetFormatPr defaultRowHeight="15" x14ac:dyDescent="0.25"/>
  <cols>
    <col min="1" max="1" width="5" bestFit="1" customWidth="1"/>
    <col min="2" max="3" width="30" bestFit="1" customWidth="1"/>
    <col min="4" max="4" width="12" bestFit="1" customWidth="1"/>
    <col min="10" max="32" width="12" bestFit="1" customWidth="1"/>
  </cols>
  <sheetData>
    <row r="1" spans="1:32" x14ac:dyDescent="0.25">
      <c r="A1" s="67" t="s">
        <v>161</v>
      </c>
      <c r="B1" s="67"/>
      <c r="C1" s="67"/>
      <c r="D1" s="67"/>
    </row>
    <row r="2" spans="1:32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32" x14ac:dyDescent="0.25">
      <c r="A3" s="7">
        <v>1977</v>
      </c>
      <c r="B3" s="21">
        <v>18884000000</v>
      </c>
      <c r="C3" s="21">
        <v>58067000000</v>
      </c>
      <c r="D3">
        <f>(B3/C3)*100</f>
        <v>32.521053266054729</v>
      </c>
    </row>
    <row r="4" spans="1:32" x14ac:dyDescent="0.25">
      <c r="A4" s="7">
        <v>1978</v>
      </c>
      <c r="B4" s="21">
        <v>19930000000</v>
      </c>
      <c r="C4" s="21">
        <v>64001000000</v>
      </c>
      <c r="D4" s="21">
        <f t="shared" ref="D4:D38" si="0">(B4/C4)*100</f>
        <v>31.140138435336951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32" x14ac:dyDescent="0.25">
      <c r="A5" s="7">
        <v>1979</v>
      </c>
      <c r="B5" s="21">
        <v>21581000000</v>
      </c>
      <c r="C5" s="21">
        <v>73137000000</v>
      </c>
      <c r="D5" s="21">
        <f t="shared" si="0"/>
        <v>29.507636353692384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1:32" x14ac:dyDescent="0.25">
      <c r="A6" s="7">
        <v>1980</v>
      </c>
      <c r="B6" s="21">
        <v>24957000000</v>
      </c>
      <c r="C6" s="21">
        <v>85384000000</v>
      </c>
      <c r="D6" s="21">
        <f t="shared" si="0"/>
        <v>29.229129579312286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x14ac:dyDescent="0.25">
      <c r="A7" s="7">
        <v>1981</v>
      </c>
      <c r="B7" s="21">
        <v>30022000000</v>
      </c>
      <c r="C7" s="21">
        <v>104743000000</v>
      </c>
      <c r="D7" s="21">
        <f t="shared" si="0"/>
        <v>28.662535921254882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x14ac:dyDescent="0.25">
      <c r="A8" s="7">
        <v>1982</v>
      </c>
      <c r="B8" s="21">
        <v>31992000000</v>
      </c>
      <c r="C8" s="21">
        <v>119140000000</v>
      </c>
      <c r="D8" s="21">
        <f t="shared" si="0"/>
        <v>26.85244250461642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x14ac:dyDescent="0.25">
      <c r="A9" s="7">
        <v>1983</v>
      </c>
      <c r="B9" s="21">
        <v>34393000000</v>
      </c>
      <c r="C9" s="21">
        <v>131248000000</v>
      </c>
      <c r="D9" s="21">
        <f t="shared" si="0"/>
        <v>26.204589784225284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x14ac:dyDescent="0.25">
      <c r="A10" s="7">
        <v>1984</v>
      </c>
      <c r="B10" s="21">
        <v>39431000000</v>
      </c>
      <c r="C10" s="21">
        <v>142382000000</v>
      </c>
      <c r="D10" s="21">
        <f t="shared" si="0"/>
        <v>27.693809610765406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x14ac:dyDescent="0.25">
      <c r="A11" s="7">
        <v>1985</v>
      </c>
      <c r="B11" s="21">
        <v>42442000000</v>
      </c>
      <c r="C11" s="21">
        <v>152228000000</v>
      </c>
      <c r="D11" s="21">
        <f t="shared" si="0"/>
        <v>27.880547599653148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x14ac:dyDescent="0.25">
      <c r="A12" s="7">
        <v>1986</v>
      </c>
      <c r="B12" s="21">
        <v>43502000000</v>
      </c>
      <c r="C12" s="21">
        <v>163024000000</v>
      </c>
      <c r="D12" s="21">
        <f t="shared" si="0"/>
        <v>26.684414564726666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x14ac:dyDescent="0.25">
      <c r="A13" s="7">
        <v>1987</v>
      </c>
      <c r="B13" s="21">
        <v>46453000000</v>
      </c>
      <c r="C13" s="21">
        <v>170743000000</v>
      </c>
      <c r="D13" s="21">
        <f t="shared" si="0"/>
        <v>27.206386206169508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x14ac:dyDescent="0.25">
      <c r="A14" s="7">
        <v>1988</v>
      </c>
      <c r="B14" s="21">
        <v>50691000000</v>
      </c>
      <c r="C14" s="21">
        <v>181260000000</v>
      </c>
      <c r="D14" s="21">
        <f t="shared" si="0"/>
        <v>27.965905329361142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2" x14ac:dyDescent="0.25">
      <c r="A15" s="7">
        <v>1989</v>
      </c>
      <c r="B15" s="21">
        <v>53066000000</v>
      </c>
      <c r="C15" s="21">
        <v>190952000000</v>
      </c>
      <c r="D15" s="21">
        <f t="shared" si="0"/>
        <v>27.790230005446393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x14ac:dyDescent="0.25">
      <c r="A16" s="7">
        <v>1990</v>
      </c>
      <c r="B16" s="21">
        <v>59247000000</v>
      </c>
      <c r="C16" s="21">
        <v>206142000000</v>
      </c>
      <c r="D16" s="21">
        <f t="shared" si="0"/>
        <v>28.740867945396865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1:32" x14ac:dyDescent="0.25">
      <c r="A17" s="7">
        <v>1991</v>
      </c>
      <c r="B17" s="21">
        <v>65406000000</v>
      </c>
      <c r="C17" s="21">
        <v>233081000000</v>
      </c>
      <c r="D17" s="21">
        <f t="shared" si="0"/>
        <v>28.061489353486557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spans="1:32" x14ac:dyDescent="0.25">
      <c r="A18" s="7">
        <v>1992</v>
      </c>
      <c r="B18" s="21">
        <v>70522000000</v>
      </c>
      <c r="C18" s="21">
        <v>253549000000</v>
      </c>
      <c r="D18" s="21">
        <f t="shared" si="0"/>
        <v>27.813953121487366</v>
      </c>
    </row>
    <row r="19" spans="1:32" x14ac:dyDescent="0.25">
      <c r="A19" s="7">
        <v>1993</v>
      </c>
      <c r="B19" s="21">
        <v>75598000000</v>
      </c>
      <c r="C19" s="21">
        <v>275067000000</v>
      </c>
      <c r="D19" s="21">
        <f t="shared" si="0"/>
        <v>27.48348584163131</v>
      </c>
    </row>
    <row r="20" spans="1:32" x14ac:dyDescent="0.25">
      <c r="A20" s="7">
        <v>1994</v>
      </c>
      <c r="B20" s="21">
        <v>75829000000</v>
      </c>
      <c r="C20" s="21">
        <v>289504000000</v>
      </c>
      <c r="D20" s="21">
        <f t="shared" si="0"/>
        <v>26.19272963413286</v>
      </c>
    </row>
    <row r="21" spans="1:32" x14ac:dyDescent="0.25">
      <c r="A21" s="7">
        <v>1995</v>
      </c>
      <c r="B21" s="21">
        <v>79416000000</v>
      </c>
      <c r="C21" s="21">
        <v>303110000000</v>
      </c>
      <c r="D21" s="21">
        <f t="shared" si="0"/>
        <v>26.200389297614731</v>
      </c>
    </row>
    <row r="22" spans="1:32" x14ac:dyDescent="0.25">
      <c r="A22" s="7">
        <v>1996</v>
      </c>
      <c r="B22" s="21">
        <v>82770000000</v>
      </c>
      <c r="C22" s="21">
        <v>316796000000</v>
      </c>
      <c r="D22" s="21">
        <f t="shared" si="0"/>
        <v>26.127223828583695</v>
      </c>
    </row>
    <row r="23" spans="1:32" x14ac:dyDescent="0.25">
      <c r="A23" s="7">
        <v>1997</v>
      </c>
      <c r="B23" s="21">
        <v>82997000000</v>
      </c>
      <c r="C23" s="21">
        <v>325672000000</v>
      </c>
      <c r="D23" s="21">
        <f t="shared" si="0"/>
        <v>25.484843646368127</v>
      </c>
    </row>
    <row r="24" spans="1:32" x14ac:dyDescent="0.25">
      <c r="A24" s="7">
        <v>1998</v>
      </c>
      <c r="B24" s="21">
        <v>83871000000</v>
      </c>
      <c r="C24" s="21">
        <v>327515000000</v>
      </c>
      <c r="D24" s="21">
        <f t="shared" si="0"/>
        <v>25.608292749950383</v>
      </c>
    </row>
    <row r="25" spans="1:32" x14ac:dyDescent="0.25">
      <c r="A25" s="7">
        <v>1999</v>
      </c>
      <c r="B25" s="21">
        <v>86523000000</v>
      </c>
      <c r="C25" s="21">
        <v>337656000000</v>
      </c>
      <c r="D25" s="21">
        <f t="shared" si="0"/>
        <v>25.624600184803469</v>
      </c>
    </row>
    <row r="26" spans="1:32" s="21" customFormat="1" x14ac:dyDescent="0.25">
      <c r="A26" s="67" t="s">
        <v>42</v>
      </c>
      <c r="B26" s="67"/>
      <c r="C26" s="67"/>
      <c r="D26" s="67"/>
    </row>
    <row r="27" spans="1:32" x14ac:dyDescent="0.25">
      <c r="A27" s="7">
        <v>2000</v>
      </c>
      <c r="B27">
        <v>112164</v>
      </c>
      <c r="C27">
        <v>358902</v>
      </c>
      <c r="D27" s="21">
        <f t="shared" si="0"/>
        <v>31.251985221592527</v>
      </c>
    </row>
    <row r="28" spans="1:32" x14ac:dyDescent="0.25">
      <c r="A28" s="7">
        <v>2001</v>
      </c>
      <c r="B28">
        <v>117904</v>
      </c>
      <c r="C28">
        <v>410340</v>
      </c>
      <c r="D28" s="21">
        <f t="shared" si="0"/>
        <v>28.73324560120875</v>
      </c>
    </row>
    <row r="29" spans="1:32" x14ac:dyDescent="0.25">
      <c r="A29" s="7">
        <v>2002</v>
      </c>
      <c r="B29">
        <v>128086</v>
      </c>
      <c r="C29">
        <v>441985</v>
      </c>
      <c r="D29" s="21">
        <f t="shared" si="0"/>
        <v>28.979716506216274</v>
      </c>
    </row>
    <row r="30" spans="1:32" x14ac:dyDescent="0.25">
      <c r="A30" s="7">
        <v>2003</v>
      </c>
      <c r="B30">
        <v>139675</v>
      </c>
      <c r="C30">
        <v>479722</v>
      </c>
      <c r="D30" s="21">
        <f t="shared" si="0"/>
        <v>29.115821246471913</v>
      </c>
    </row>
    <row r="31" spans="1:32" x14ac:dyDescent="0.25">
      <c r="A31" s="7">
        <v>2004</v>
      </c>
      <c r="B31">
        <v>150770</v>
      </c>
      <c r="C31">
        <v>516553</v>
      </c>
      <c r="D31" s="21">
        <f t="shared" si="0"/>
        <v>29.187711619136859</v>
      </c>
    </row>
    <row r="32" spans="1:32" x14ac:dyDescent="0.25">
      <c r="A32" s="7">
        <v>2005</v>
      </c>
      <c r="B32">
        <v>161848</v>
      </c>
      <c r="C32">
        <v>553033</v>
      </c>
      <c r="D32" s="21">
        <f t="shared" si="0"/>
        <v>29.265523033887668</v>
      </c>
    </row>
    <row r="33" spans="1:4" x14ac:dyDescent="0.25">
      <c r="A33" s="7">
        <v>2006</v>
      </c>
      <c r="B33">
        <v>171659</v>
      </c>
      <c r="C33">
        <v>586837</v>
      </c>
      <c r="D33" s="21">
        <f t="shared" si="0"/>
        <v>29.251563892528932</v>
      </c>
    </row>
    <row r="34" spans="1:4" x14ac:dyDescent="0.25">
      <c r="A34" s="7">
        <v>2007</v>
      </c>
      <c r="B34">
        <v>180133</v>
      </c>
      <c r="C34">
        <v>617116</v>
      </c>
      <c r="D34" s="21">
        <f t="shared" si="0"/>
        <v>29.189487875861264</v>
      </c>
    </row>
    <row r="35" spans="1:4" x14ac:dyDescent="0.25">
      <c r="A35" s="7">
        <v>2008</v>
      </c>
      <c r="B35">
        <v>193755</v>
      </c>
      <c r="C35">
        <v>686738</v>
      </c>
      <c r="D35" s="21">
        <f t="shared" si="0"/>
        <v>28.213816622933347</v>
      </c>
    </row>
    <row r="36" spans="1:4" x14ac:dyDescent="0.25">
      <c r="A36" s="7">
        <v>2009</v>
      </c>
      <c r="B36">
        <v>201779</v>
      </c>
      <c r="C36">
        <v>719127</v>
      </c>
      <c r="D36" s="21">
        <f t="shared" si="0"/>
        <v>28.058882506149818</v>
      </c>
    </row>
    <row r="37" spans="1:4" x14ac:dyDescent="0.25">
      <c r="A37" s="7">
        <v>2010</v>
      </c>
      <c r="B37">
        <v>205264</v>
      </c>
      <c r="C37">
        <v>738598</v>
      </c>
      <c r="D37" s="21">
        <f t="shared" si="0"/>
        <v>27.79103111570841</v>
      </c>
    </row>
    <row r="38" spans="1:4" x14ac:dyDescent="0.25">
      <c r="A38" s="7">
        <v>2011</v>
      </c>
      <c r="B38">
        <v>200800</v>
      </c>
      <c r="C38">
        <v>736445</v>
      </c>
      <c r="D38" s="21">
        <f t="shared" si="0"/>
        <v>27.266123064179947</v>
      </c>
    </row>
  </sheetData>
  <mergeCells count="2">
    <mergeCell ref="A1:D1"/>
    <mergeCell ref="A26:D2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3"/>
  <sheetViews>
    <sheetView workbookViewId="0">
      <pane xSplit="1" ySplit="2" topLeftCell="B91" activePane="bottomRight" state="frozen"/>
      <selection pane="topRight" activeCell="B1" sqref="B1"/>
      <selection pane="bottomLeft" activeCell="A3" sqref="A3"/>
      <selection pane="bottomRight" activeCell="D92" sqref="D92:D103"/>
    </sheetView>
  </sheetViews>
  <sheetFormatPr defaultRowHeight="15" x14ac:dyDescent="0.25"/>
  <cols>
    <col min="1" max="1" width="5" bestFit="1" customWidth="1"/>
    <col min="2" max="3" width="30" bestFit="1" customWidth="1"/>
    <col min="4" max="4" width="11" bestFit="1" customWidth="1"/>
    <col min="8" max="8" width="14.42578125" bestFit="1" customWidth="1"/>
  </cols>
  <sheetData>
    <row r="1" spans="1:8" x14ac:dyDescent="0.25">
      <c r="A1" s="67" t="s">
        <v>200</v>
      </c>
      <c r="B1" s="67"/>
      <c r="C1" s="67"/>
      <c r="D1" s="67"/>
    </row>
    <row r="2" spans="1:8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8" x14ac:dyDescent="0.25">
      <c r="A3" s="43">
        <v>1902</v>
      </c>
      <c r="B3" s="1">
        <v>959</v>
      </c>
      <c r="C3" s="1">
        <v>1660</v>
      </c>
      <c r="D3" s="1">
        <f t="shared" ref="D3:D60" si="0">(B3/C3)*100</f>
        <v>57.7710843373494</v>
      </c>
    </row>
    <row r="4" spans="1:8" x14ac:dyDescent="0.25">
      <c r="A4" s="43">
        <v>1903</v>
      </c>
      <c r="B4" s="1"/>
      <c r="C4" s="1"/>
      <c r="D4" s="1"/>
    </row>
    <row r="5" spans="1:8" x14ac:dyDescent="0.25">
      <c r="A5" s="43">
        <v>1904</v>
      </c>
      <c r="B5" s="1"/>
      <c r="C5" s="1"/>
      <c r="D5" s="1"/>
    </row>
    <row r="6" spans="1:8" x14ac:dyDescent="0.25">
      <c r="A6" s="43">
        <v>1905</v>
      </c>
      <c r="B6" s="1"/>
      <c r="C6" s="1"/>
      <c r="D6" s="1"/>
    </row>
    <row r="7" spans="1:8" x14ac:dyDescent="0.25">
      <c r="A7" s="43">
        <v>1906</v>
      </c>
      <c r="B7" s="1"/>
      <c r="C7" s="1"/>
      <c r="D7" s="1"/>
    </row>
    <row r="8" spans="1:8" x14ac:dyDescent="0.25">
      <c r="A8" s="43">
        <v>1907</v>
      </c>
      <c r="B8" s="1"/>
      <c r="C8" s="1"/>
      <c r="D8" s="1"/>
    </row>
    <row r="9" spans="1:8" x14ac:dyDescent="0.25">
      <c r="A9" s="43">
        <v>1908</v>
      </c>
      <c r="B9" s="1"/>
      <c r="C9" s="1"/>
      <c r="D9" s="1"/>
    </row>
    <row r="10" spans="1:8" x14ac:dyDescent="0.25">
      <c r="A10" s="43">
        <v>1909</v>
      </c>
      <c r="B10" s="1"/>
      <c r="C10" s="1"/>
      <c r="D10" s="1"/>
    </row>
    <row r="11" spans="1:8" x14ac:dyDescent="0.25">
      <c r="A11" s="43">
        <v>1910</v>
      </c>
      <c r="B11" s="1"/>
      <c r="C11" s="1"/>
      <c r="D11" s="1"/>
    </row>
    <row r="12" spans="1:8" x14ac:dyDescent="0.25">
      <c r="A12" s="43">
        <v>1911</v>
      </c>
      <c r="B12" s="1"/>
      <c r="C12" s="1"/>
      <c r="D12" s="1"/>
    </row>
    <row r="13" spans="1:8" x14ac:dyDescent="0.25">
      <c r="A13" s="43">
        <v>1912</v>
      </c>
      <c r="B13" s="1"/>
      <c r="C13" s="1"/>
      <c r="D13" s="1"/>
      <c r="H13" s="44">
        <v>480010000000</v>
      </c>
    </row>
    <row r="14" spans="1:8" x14ac:dyDescent="0.25">
      <c r="A14" s="43">
        <v>1913</v>
      </c>
      <c r="B14" s="1">
        <v>1960</v>
      </c>
      <c r="C14" s="1">
        <v>3215</v>
      </c>
      <c r="D14" s="1">
        <f t="shared" si="0"/>
        <v>60.964230171073098</v>
      </c>
      <c r="H14" s="44">
        <v>518580000000</v>
      </c>
    </row>
    <row r="15" spans="1:8" x14ac:dyDescent="0.25">
      <c r="A15" s="43">
        <v>1914</v>
      </c>
      <c r="B15" s="1"/>
      <c r="C15" s="1"/>
      <c r="D15" s="1"/>
      <c r="H15" s="44">
        <v>544710000000</v>
      </c>
    </row>
    <row r="16" spans="1:8" x14ac:dyDescent="0.25">
      <c r="A16" s="43">
        <v>1915</v>
      </c>
      <c r="B16" s="1"/>
      <c r="C16" s="1"/>
      <c r="D16" s="1"/>
      <c r="H16" s="44">
        <v>574860000000</v>
      </c>
    </row>
    <row r="17" spans="1:8" x14ac:dyDescent="0.25">
      <c r="A17" s="40">
        <v>1916</v>
      </c>
      <c r="B17" s="1"/>
      <c r="C17" s="1"/>
      <c r="D17" s="1"/>
      <c r="H17" s="44">
        <v>602430000000</v>
      </c>
    </row>
    <row r="18" spans="1:8" x14ac:dyDescent="0.25">
      <c r="A18" s="40">
        <v>1917</v>
      </c>
      <c r="B18" s="1"/>
      <c r="C18" s="1"/>
      <c r="D18" s="1"/>
      <c r="H18" s="44">
        <v>634370000000</v>
      </c>
    </row>
    <row r="19" spans="1:8" x14ac:dyDescent="0.25">
      <c r="A19" s="40">
        <v>1918</v>
      </c>
      <c r="B19" s="1"/>
      <c r="C19" s="1"/>
      <c r="D19" s="1"/>
      <c r="H19" s="44">
        <v>669060000000</v>
      </c>
    </row>
    <row r="20" spans="1:8" x14ac:dyDescent="0.25">
      <c r="A20" s="40">
        <v>1919</v>
      </c>
      <c r="B20" s="1"/>
      <c r="C20" s="1"/>
      <c r="D20" s="1"/>
      <c r="H20" s="44">
        <v>704140000000</v>
      </c>
    </row>
    <row r="21" spans="1:8" x14ac:dyDescent="0.25">
      <c r="A21" s="40">
        <v>1920</v>
      </c>
      <c r="B21" s="1"/>
      <c r="C21" s="1"/>
      <c r="D21" s="1"/>
      <c r="H21" s="44">
        <v>749760000000</v>
      </c>
    </row>
    <row r="22" spans="1:8" x14ac:dyDescent="0.25">
      <c r="A22" s="40">
        <v>1921</v>
      </c>
      <c r="B22" s="1"/>
      <c r="C22" s="1"/>
      <c r="D22" s="1"/>
      <c r="H22" s="44">
        <v>800450000000</v>
      </c>
    </row>
    <row r="23" spans="1:8" x14ac:dyDescent="0.25">
      <c r="A23" s="40">
        <v>1922</v>
      </c>
      <c r="B23" s="1">
        <v>4567</v>
      </c>
      <c r="C23" s="1">
        <v>9297</v>
      </c>
      <c r="D23" s="1">
        <f t="shared" si="0"/>
        <v>49.123373131117567</v>
      </c>
      <c r="H23" s="44">
        <v>861400000000</v>
      </c>
    </row>
    <row r="24" spans="1:8" x14ac:dyDescent="0.25">
      <c r="A24" s="40">
        <v>1923</v>
      </c>
      <c r="B24" s="1"/>
      <c r="C24" s="1"/>
      <c r="D24" s="1"/>
      <c r="H24" s="44">
        <v>914060000000</v>
      </c>
    </row>
    <row r="25" spans="1:8" x14ac:dyDescent="0.25">
      <c r="A25" s="40">
        <v>1924</v>
      </c>
      <c r="B25" s="1"/>
      <c r="C25" s="1"/>
      <c r="D25" s="1"/>
    </row>
    <row r="26" spans="1:8" x14ac:dyDescent="0.25">
      <c r="A26" s="40">
        <v>1925</v>
      </c>
      <c r="B26" s="1"/>
      <c r="C26" s="1"/>
      <c r="D26" s="1"/>
    </row>
    <row r="27" spans="1:8" x14ac:dyDescent="0.25">
      <c r="A27" s="40">
        <v>1926</v>
      </c>
      <c r="B27" s="1"/>
      <c r="C27" s="1"/>
      <c r="D27" s="1"/>
    </row>
    <row r="28" spans="1:8" x14ac:dyDescent="0.25">
      <c r="A28" s="40">
        <v>1927</v>
      </c>
      <c r="B28" s="1">
        <v>6359</v>
      </c>
      <c r="C28" s="1">
        <v>11220</v>
      </c>
      <c r="D28" s="1">
        <f t="shared" si="0"/>
        <v>56.67557932263815</v>
      </c>
    </row>
    <row r="29" spans="1:8" x14ac:dyDescent="0.25">
      <c r="A29" s="40">
        <v>1928</v>
      </c>
      <c r="B29" s="1"/>
      <c r="C29" s="1"/>
      <c r="D29" s="1"/>
    </row>
    <row r="30" spans="1:8" x14ac:dyDescent="0.25">
      <c r="A30" s="40">
        <v>1929</v>
      </c>
      <c r="B30" s="1"/>
      <c r="C30" s="1"/>
      <c r="D30" s="1"/>
    </row>
    <row r="31" spans="1:8" x14ac:dyDescent="0.25">
      <c r="A31" s="40">
        <v>1930</v>
      </c>
      <c r="B31" s="1"/>
      <c r="C31" s="1"/>
      <c r="D31" s="1"/>
    </row>
    <row r="32" spans="1:8" x14ac:dyDescent="0.25">
      <c r="A32" s="40">
        <v>1931</v>
      </c>
      <c r="B32" s="1"/>
      <c r="C32" s="1"/>
      <c r="D32" s="1"/>
    </row>
    <row r="33" spans="1:4" x14ac:dyDescent="0.25">
      <c r="A33" s="40">
        <v>1932</v>
      </c>
      <c r="B33" s="1">
        <v>6375</v>
      </c>
      <c r="C33" s="1">
        <v>12437</v>
      </c>
      <c r="D33" s="1">
        <f t="shared" si="0"/>
        <v>51.258342043901258</v>
      </c>
    </row>
    <row r="34" spans="1:4" x14ac:dyDescent="0.25">
      <c r="A34" s="40">
        <v>1933</v>
      </c>
      <c r="B34" s="1"/>
      <c r="C34" s="1"/>
      <c r="D34" s="1"/>
    </row>
    <row r="35" spans="1:4" x14ac:dyDescent="0.25">
      <c r="A35" s="40">
        <v>1934</v>
      </c>
      <c r="B35" s="1">
        <v>5699</v>
      </c>
      <c r="C35" s="1">
        <v>12807</v>
      </c>
      <c r="D35" s="1">
        <f t="shared" si="0"/>
        <v>44.499102053564457</v>
      </c>
    </row>
    <row r="36" spans="1:4" x14ac:dyDescent="0.25">
      <c r="A36" s="40">
        <v>1935</v>
      </c>
      <c r="B36" s="1"/>
      <c r="C36" s="1"/>
      <c r="D36" s="1"/>
    </row>
    <row r="37" spans="1:4" x14ac:dyDescent="0.25">
      <c r="A37" s="40">
        <v>1936</v>
      </c>
      <c r="B37" s="1">
        <v>6056</v>
      </c>
      <c r="C37" s="1">
        <v>16768</v>
      </c>
      <c r="D37" s="1">
        <f t="shared" si="0"/>
        <v>36.116412213740453</v>
      </c>
    </row>
    <row r="38" spans="1:4" x14ac:dyDescent="0.25">
      <c r="A38" s="40">
        <v>1937</v>
      </c>
      <c r="B38" s="1"/>
      <c r="C38" s="1"/>
      <c r="D38" s="1"/>
    </row>
    <row r="39" spans="1:4" x14ac:dyDescent="0.25">
      <c r="A39" s="40">
        <v>1938</v>
      </c>
      <c r="B39" s="1">
        <v>6906</v>
      </c>
      <c r="C39" s="1">
        <v>17675</v>
      </c>
      <c r="D39" s="1">
        <f t="shared" si="0"/>
        <v>39.07213578500707</v>
      </c>
    </row>
    <row r="40" spans="1:4" x14ac:dyDescent="0.25">
      <c r="A40" s="40">
        <v>1939</v>
      </c>
      <c r="B40" s="1"/>
      <c r="C40" s="1"/>
      <c r="D40" s="1"/>
    </row>
    <row r="41" spans="1:4" x14ac:dyDescent="0.25">
      <c r="A41" s="40">
        <v>1940</v>
      </c>
      <c r="B41" s="1">
        <v>7685</v>
      </c>
      <c r="C41" s="1">
        <v>20417</v>
      </c>
      <c r="D41" s="1">
        <f t="shared" si="0"/>
        <v>37.640201792623799</v>
      </c>
    </row>
    <row r="42" spans="1:4" x14ac:dyDescent="0.25">
      <c r="A42" s="40">
        <v>1941</v>
      </c>
      <c r="B42" s="1"/>
      <c r="C42" s="1"/>
      <c r="D42" s="1"/>
    </row>
    <row r="43" spans="1:4" x14ac:dyDescent="0.25">
      <c r="A43" s="40">
        <v>1942</v>
      </c>
      <c r="B43" s="1">
        <v>7351</v>
      </c>
      <c r="C43" s="1">
        <v>45576</v>
      </c>
      <c r="D43" s="1">
        <f t="shared" si="0"/>
        <v>16.129103036685972</v>
      </c>
    </row>
    <row r="44" spans="1:4" x14ac:dyDescent="0.25">
      <c r="A44" s="40">
        <v>1943</v>
      </c>
      <c r="B44" s="1"/>
      <c r="C44" s="1"/>
      <c r="D44" s="1"/>
    </row>
    <row r="45" spans="1:4" x14ac:dyDescent="0.25">
      <c r="A45" s="40">
        <v>1944</v>
      </c>
      <c r="B45" s="1">
        <v>7180</v>
      </c>
      <c r="C45" s="1">
        <v>109947</v>
      </c>
      <c r="D45" s="1">
        <f t="shared" si="0"/>
        <v>6.5304192019791358</v>
      </c>
    </row>
    <row r="46" spans="1:4" x14ac:dyDescent="0.25">
      <c r="A46" s="40">
        <v>1945</v>
      </c>
      <c r="B46" s="1"/>
      <c r="C46" s="1"/>
      <c r="D46" s="1"/>
    </row>
    <row r="47" spans="1:4" x14ac:dyDescent="0.25">
      <c r="A47" s="40">
        <v>1946</v>
      </c>
      <c r="B47" s="1">
        <v>9093</v>
      </c>
      <c r="C47" s="1">
        <v>79707</v>
      </c>
      <c r="D47" s="1">
        <f t="shared" si="0"/>
        <v>11.408031916895631</v>
      </c>
    </row>
    <row r="48" spans="1:4" x14ac:dyDescent="0.25">
      <c r="A48" s="40">
        <v>1947</v>
      </c>
      <c r="B48" s="1"/>
      <c r="C48" s="1"/>
      <c r="D48" s="1"/>
    </row>
    <row r="49" spans="1:4" x14ac:dyDescent="0.25">
      <c r="A49" s="40">
        <v>1948</v>
      </c>
      <c r="B49" s="1">
        <v>13363</v>
      </c>
      <c r="C49" s="1">
        <v>55081</v>
      </c>
      <c r="D49" s="1">
        <f t="shared" si="0"/>
        <v>24.260634338519633</v>
      </c>
    </row>
    <row r="50" spans="1:4" x14ac:dyDescent="0.25">
      <c r="A50" s="40">
        <v>1949</v>
      </c>
      <c r="B50" s="1"/>
      <c r="C50" s="1"/>
      <c r="D50" s="1"/>
    </row>
    <row r="51" spans="1:4" x14ac:dyDescent="0.25">
      <c r="A51" s="40">
        <v>1950</v>
      </c>
      <c r="B51" s="1">
        <v>17041</v>
      </c>
      <c r="C51" s="1">
        <v>70334</v>
      </c>
      <c r="D51" s="1">
        <f t="shared" si="0"/>
        <v>24.228680296869225</v>
      </c>
    </row>
    <row r="52" spans="1:4" x14ac:dyDescent="0.25">
      <c r="A52" s="40">
        <v>1951</v>
      </c>
      <c r="B52" s="1"/>
      <c r="C52" s="1"/>
      <c r="D52" s="1"/>
    </row>
    <row r="53" spans="1:4" x14ac:dyDescent="0.25">
      <c r="A53" s="40">
        <v>1952</v>
      </c>
      <c r="B53" s="1">
        <v>20229</v>
      </c>
      <c r="C53" s="1">
        <v>99847</v>
      </c>
      <c r="D53" s="1">
        <f t="shared" si="0"/>
        <v>20.259997796628841</v>
      </c>
    </row>
    <row r="54" spans="1:4" x14ac:dyDescent="0.25">
      <c r="A54" s="40">
        <v>1953</v>
      </c>
      <c r="B54" s="1">
        <v>21662</v>
      </c>
      <c r="C54" s="1">
        <v>110054</v>
      </c>
      <c r="D54" s="1">
        <f t="shared" si="0"/>
        <v>19.683064677340216</v>
      </c>
    </row>
    <row r="55" spans="1:4" x14ac:dyDescent="0.25">
      <c r="A55" s="40">
        <v>1954</v>
      </c>
      <c r="B55" s="1">
        <v>23814</v>
      </c>
      <c r="C55" s="1">
        <v>111332</v>
      </c>
      <c r="D55" s="1">
        <f t="shared" si="0"/>
        <v>21.390076527862607</v>
      </c>
    </row>
    <row r="56" spans="1:4" x14ac:dyDescent="0.25">
      <c r="A56" s="40">
        <v>1955</v>
      </c>
      <c r="B56" s="1">
        <v>26230</v>
      </c>
      <c r="C56" s="1">
        <v>110717</v>
      </c>
      <c r="D56" s="1">
        <f t="shared" si="0"/>
        <v>23.691032090826162</v>
      </c>
    </row>
    <row r="57" spans="1:4" x14ac:dyDescent="0.25">
      <c r="A57" s="40">
        <v>1956</v>
      </c>
      <c r="B57" s="1">
        <v>28273</v>
      </c>
      <c r="C57" s="1">
        <v>115796</v>
      </c>
      <c r="D57" s="1">
        <f t="shared" si="0"/>
        <v>24.416214722442916</v>
      </c>
    </row>
    <row r="58" spans="1:4" x14ac:dyDescent="0.25">
      <c r="A58" s="40">
        <v>1957</v>
      </c>
      <c r="B58" s="1">
        <v>31057</v>
      </c>
      <c r="C58" s="1">
        <v>125463</v>
      </c>
      <c r="D58" s="1">
        <f t="shared" si="0"/>
        <v>24.753911511760439</v>
      </c>
    </row>
    <row r="59" spans="1:4" x14ac:dyDescent="0.25">
      <c r="A59" s="40">
        <v>1958</v>
      </c>
      <c r="B59" s="1">
        <v>34023</v>
      </c>
      <c r="C59" s="1">
        <v>134931</v>
      </c>
      <c r="D59" s="1">
        <f t="shared" si="0"/>
        <v>25.215109945083043</v>
      </c>
    </row>
    <row r="60" spans="1:4" x14ac:dyDescent="0.25">
      <c r="A60" s="40">
        <v>1959</v>
      </c>
      <c r="B60" s="1">
        <v>36341</v>
      </c>
      <c r="C60" s="1">
        <v>145748</v>
      </c>
      <c r="D60" s="1">
        <f t="shared" si="0"/>
        <v>24.934132886900677</v>
      </c>
    </row>
    <row r="61" spans="1:4" x14ac:dyDescent="0.25">
      <c r="A61" s="40">
        <v>1960</v>
      </c>
      <c r="B61" s="1">
        <v>39056</v>
      </c>
      <c r="C61" s="1">
        <v>151288</v>
      </c>
      <c r="D61" s="1">
        <f t="shared" ref="D61:D71" si="1">(B61/C61)*100</f>
        <v>25.815662841732323</v>
      </c>
    </row>
    <row r="62" spans="1:4" x14ac:dyDescent="0.25">
      <c r="A62" s="40">
        <v>1961</v>
      </c>
      <c r="B62" s="1">
        <v>42641</v>
      </c>
      <c r="C62" s="1">
        <v>164875</v>
      </c>
      <c r="D62" s="1">
        <f t="shared" si="1"/>
        <v>25.862623199393482</v>
      </c>
    </row>
    <row r="63" spans="1:4" x14ac:dyDescent="0.25">
      <c r="A63" s="40">
        <v>1962</v>
      </c>
      <c r="B63" s="1">
        <v>45279</v>
      </c>
      <c r="C63" s="1">
        <v>176240</v>
      </c>
      <c r="D63" s="1">
        <f t="shared" si="1"/>
        <v>25.6916704493872</v>
      </c>
    </row>
    <row r="64" spans="1:4" x14ac:dyDescent="0.25">
      <c r="A64" s="40">
        <v>1963</v>
      </c>
      <c r="B64" s="1">
        <v>47237</v>
      </c>
      <c r="C64" s="1">
        <v>184996</v>
      </c>
      <c r="D64" s="1">
        <f t="shared" si="1"/>
        <v>25.534065601418408</v>
      </c>
    </row>
    <row r="65" spans="1:4" x14ac:dyDescent="0.25">
      <c r="A65" s="40">
        <v>1964</v>
      </c>
      <c r="B65" s="1">
        <v>51199</v>
      </c>
      <c r="C65" s="1">
        <v>196431</v>
      </c>
      <c r="D65" s="1">
        <f t="shared" si="1"/>
        <v>26.06462320102224</v>
      </c>
    </row>
    <row r="66" spans="1:4" x14ac:dyDescent="0.25">
      <c r="A66" s="40">
        <v>1965</v>
      </c>
      <c r="B66" s="1">
        <v>55482</v>
      </c>
      <c r="C66" s="1">
        <v>205550</v>
      </c>
      <c r="D66" s="1">
        <f t="shared" si="1"/>
        <v>26.991972756020431</v>
      </c>
    </row>
    <row r="67" spans="1:4" x14ac:dyDescent="0.25">
      <c r="A67" s="40">
        <v>1966</v>
      </c>
      <c r="B67" s="1">
        <v>60994</v>
      </c>
      <c r="C67" s="1">
        <v>224813</v>
      </c>
      <c r="D67" s="1">
        <f t="shared" si="1"/>
        <v>27.130993314443558</v>
      </c>
    </row>
    <row r="68" spans="1:4" x14ac:dyDescent="0.25">
      <c r="A68" s="40">
        <v>1967</v>
      </c>
      <c r="B68" s="1">
        <v>66648</v>
      </c>
      <c r="C68" s="1">
        <v>257800</v>
      </c>
      <c r="D68" s="1">
        <f t="shared" si="1"/>
        <v>25.85259891388673</v>
      </c>
    </row>
    <row r="69" spans="1:4" x14ac:dyDescent="0.25">
      <c r="A69" s="40">
        <v>1968</v>
      </c>
      <c r="B69" s="1">
        <v>72357</v>
      </c>
      <c r="C69" s="1">
        <v>282645</v>
      </c>
      <c r="D69" s="1">
        <f t="shared" si="1"/>
        <v>25.599957543915515</v>
      </c>
    </row>
    <row r="70" spans="1:4" x14ac:dyDescent="0.25">
      <c r="A70" s="40">
        <v>1969</v>
      </c>
      <c r="B70" s="1">
        <v>82698</v>
      </c>
      <c r="C70" s="1">
        <v>308344</v>
      </c>
      <c r="D70" s="1">
        <f t="shared" si="1"/>
        <v>26.820045144384196</v>
      </c>
    </row>
    <row r="71" spans="1:4" x14ac:dyDescent="0.25">
      <c r="A71" s="40">
        <v>1970</v>
      </c>
      <c r="B71" s="1">
        <v>92522</v>
      </c>
      <c r="C71" s="1">
        <v>332985</v>
      </c>
      <c r="D71" s="1">
        <f t="shared" si="1"/>
        <v>27.78563598960914</v>
      </c>
    </row>
    <row r="72" spans="1:4" x14ac:dyDescent="0.25">
      <c r="A72" s="40">
        <v>1971</v>
      </c>
    </row>
    <row r="73" spans="1:4" x14ac:dyDescent="0.25">
      <c r="A73" s="40">
        <v>1972</v>
      </c>
    </row>
    <row r="74" spans="1:4" x14ac:dyDescent="0.25">
      <c r="A74" s="40">
        <v>1973</v>
      </c>
    </row>
    <row r="75" spans="1:4" x14ac:dyDescent="0.25">
      <c r="A75" s="40">
        <v>1974</v>
      </c>
    </row>
    <row r="76" spans="1:4" x14ac:dyDescent="0.25">
      <c r="A76" s="40">
        <v>1975</v>
      </c>
    </row>
    <row r="77" spans="1:4" x14ac:dyDescent="0.25">
      <c r="A77" s="40">
        <v>1976</v>
      </c>
    </row>
    <row r="78" spans="1:4" x14ac:dyDescent="0.25">
      <c r="A78" s="40">
        <v>1977</v>
      </c>
    </row>
    <row r="79" spans="1:4" x14ac:dyDescent="0.25">
      <c r="A79" s="40">
        <v>1978</v>
      </c>
    </row>
    <row r="80" spans="1:4" x14ac:dyDescent="0.25">
      <c r="A80" s="40">
        <v>1979</v>
      </c>
    </row>
    <row r="81" spans="1:4" x14ac:dyDescent="0.25">
      <c r="A81" s="40">
        <v>1980</v>
      </c>
    </row>
    <row r="82" spans="1:4" x14ac:dyDescent="0.25">
      <c r="A82" s="40">
        <v>1981</v>
      </c>
    </row>
    <row r="83" spans="1:4" x14ac:dyDescent="0.25">
      <c r="A83" s="40">
        <v>1982</v>
      </c>
    </row>
    <row r="84" spans="1:4" x14ac:dyDescent="0.25">
      <c r="A84" s="40">
        <v>1983</v>
      </c>
    </row>
    <row r="85" spans="1:4" x14ac:dyDescent="0.25">
      <c r="A85" s="40">
        <v>1984</v>
      </c>
    </row>
    <row r="86" spans="1:4" x14ac:dyDescent="0.25">
      <c r="A86" s="40">
        <v>1985</v>
      </c>
    </row>
    <row r="87" spans="1:4" x14ac:dyDescent="0.25">
      <c r="A87" s="40">
        <v>1986</v>
      </c>
    </row>
    <row r="88" spans="1:4" x14ac:dyDescent="0.25">
      <c r="A88" s="40">
        <v>1987</v>
      </c>
    </row>
    <row r="89" spans="1:4" x14ac:dyDescent="0.25">
      <c r="A89" s="40">
        <v>1988</v>
      </c>
    </row>
    <row r="90" spans="1:4" x14ac:dyDescent="0.25">
      <c r="A90" s="40">
        <v>1989</v>
      </c>
    </row>
    <row r="91" spans="1:4" s="21" customFormat="1" x14ac:dyDescent="0.25">
      <c r="A91" s="78" t="s">
        <v>161</v>
      </c>
      <c r="B91" s="79"/>
      <c r="C91" s="79"/>
      <c r="D91" s="79"/>
    </row>
    <row r="92" spans="1:4" x14ac:dyDescent="0.25">
      <c r="A92" s="40">
        <v>1990</v>
      </c>
      <c r="B92" s="1">
        <v>480010000000</v>
      </c>
      <c r="C92" s="1">
        <v>2034110000000</v>
      </c>
      <c r="D92" s="1">
        <f>(B92/C92)*100</f>
        <v>23.598035504471245</v>
      </c>
    </row>
    <row r="93" spans="1:4" x14ac:dyDescent="0.25">
      <c r="A93" s="40">
        <v>1991</v>
      </c>
      <c r="B93" s="1">
        <v>518580000000</v>
      </c>
      <c r="C93" s="1">
        <v>2221000000000</v>
      </c>
      <c r="D93" s="1">
        <f t="shared" ref="D93:D103" si="2">(B93/C93)*100</f>
        <v>23.34894191805493</v>
      </c>
    </row>
    <row r="94" spans="1:4" x14ac:dyDescent="0.25">
      <c r="A94" s="40">
        <v>1992</v>
      </c>
      <c r="B94" s="1">
        <v>544710000000</v>
      </c>
      <c r="C94" s="1">
        <v>2283580000000</v>
      </c>
      <c r="D94" s="1">
        <f t="shared" si="2"/>
        <v>23.853335552071748</v>
      </c>
    </row>
    <row r="95" spans="1:4" x14ac:dyDescent="0.25">
      <c r="A95" s="40">
        <v>1993</v>
      </c>
      <c r="B95" s="1">
        <v>574860000000</v>
      </c>
      <c r="C95" s="1">
        <v>2373720000000</v>
      </c>
      <c r="D95" s="1">
        <f t="shared" si="2"/>
        <v>24.217683635812143</v>
      </c>
    </row>
    <row r="96" spans="1:4" x14ac:dyDescent="0.25">
      <c r="A96" s="40">
        <v>1994</v>
      </c>
      <c r="B96" s="1">
        <v>602430000000</v>
      </c>
      <c r="C96" s="1">
        <v>2452470000000</v>
      </c>
      <c r="D96" s="1">
        <f t="shared" si="2"/>
        <v>24.564214852781074</v>
      </c>
    </row>
    <row r="97" spans="1:4" x14ac:dyDescent="0.25">
      <c r="A97" s="40">
        <v>1995</v>
      </c>
      <c r="B97" s="1">
        <v>634370000000</v>
      </c>
      <c r="C97" s="1">
        <v>2560860000000</v>
      </c>
      <c r="D97" s="1">
        <f t="shared" si="2"/>
        <v>24.771756363096774</v>
      </c>
    </row>
    <row r="98" spans="1:4" x14ac:dyDescent="0.25">
      <c r="A98" s="40">
        <v>1996</v>
      </c>
      <c r="B98" s="1">
        <v>669060000000</v>
      </c>
      <c r="C98" s="1">
        <v>2658920000000</v>
      </c>
      <c r="D98" s="1">
        <f t="shared" si="2"/>
        <v>25.162848073653965</v>
      </c>
    </row>
    <row r="99" spans="1:4" x14ac:dyDescent="0.25">
      <c r="A99" s="40">
        <v>1997</v>
      </c>
      <c r="B99" s="1">
        <v>704140000000</v>
      </c>
      <c r="C99" s="1">
        <v>2754530000000</v>
      </c>
      <c r="D99" s="1">
        <f t="shared" si="2"/>
        <v>25.562981706498022</v>
      </c>
    </row>
    <row r="100" spans="1:4" x14ac:dyDescent="0.25">
      <c r="A100" s="40">
        <v>1998</v>
      </c>
      <c r="B100" s="1">
        <v>749760000000</v>
      </c>
      <c r="C100" s="1">
        <v>2853120000000</v>
      </c>
      <c r="D100" s="1">
        <f t="shared" si="2"/>
        <v>26.278600269179002</v>
      </c>
    </row>
    <row r="101" spans="1:4" x14ac:dyDescent="0.25">
      <c r="A101" s="40">
        <v>1999</v>
      </c>
      <c r="B101" s="1">
        <v>800450000000</v>
      </c>
      <c r="C101" s="1"/>
      <c r="D101" s="1"/>
    </row>
    <row r="102" spans="1:4" x14ac:dyDescent="0.25">
      <c r="A102" s="40">
        <v>2000</v>
      </c>
      <c r="B102" s="1">
        <v>861400000000</v>
      </c>
      <c r="C102" s="1">
        <v>3173130000000</v>
      </c>
      <c r="D102" s="1">
        <f t="shared" si="2"/>
        <v>27.14669742494004</v>
      </c>
    </row>
    <row r="103" spans="1:4" x14ac:dyDescent="0.25">
      <c r="A103" s="40">
        <v>2001</v>
      </c>
      <c r="B103" s="1">
        <v>914060000000</v>
      </c>
      <c r="C103" s="1">
        <v>3338270000000</v>
      </c>
      <c r="D103" s="1">
        <f t="shared" si="2"/>
        <v>27.381248371162307</v>
      </c>
    </row>
  </sheetData>
  <mergeCells count="2">
    <mergeCell ref="A1:D1"/>
    <mergeCell ref="A91:D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77" sqref="A77:A116"/>
    </sheetView>
  </sheetViews>
  <sheetFormatPr defaultRowHeight="15" x14ac:dyDescent="0.25"/>
  <cols>
    <col min="1" max="1" width="5" style="33" bestFit="1" customWidth="1"/>
    <col min="2" max="3" width="10.5703125" style="1" bestFit="1" customWidth="1"/>
    <col min="4" max="4" width="12.7109375" style="1" bestFit="1" customWidth="1"/>
    <col min="5" max="6" width="10.5703125" style="1" bestFit="1" customWidth="1"/>
    <col min="7" max="7" width="11.5703125" style="1" bestFit="1" customWidth="1"/>
    <col min="8" max="8" width="16" style="1" bestFit="1" customWidth="1"/>
    <col min="9" max="9" width="10.5703125" style="1" bestFit="1" customWidth="1"/>
    <col min="10" max="10" width="14.42578125" style="1" bestFit="1" customWidth="1"/>
    <col min="11" max="11" width="12.42578125" style="1" bestFit="1" customWidth="1"/>
    <col min="12" max="12" width="17" style="1" bestFit="1" customWidth="1"/>
    <col min="13" max="13" width="21.5703125" style="1" bestFit="1" customWidth="1"/>
    <col min="14" max="14" width="21.42578125" style="1" bestFit="1" customWidth="1"/>
    <col min="15" max="15" width="13.7109375" style="1" bestFit="1" customWidth="1"/>
    <col min="16" max="16" width="15.28515625" style="1" bestFit="1" customWidth="1"/>
    <col min="17" max="17" width="15.7109375" style="1" bestFit="1" customWidth="1"/>
    <col min="18" max="18" width="11" style="1" bestFit="1" customWidth="1"/>
    <col min="19" max="16384" width="9.140625" style="1"/>
  </cols>
  <sheetData>
    <row r="1" spans="1:18" s="33" customFormat="1" x14ac:dyDescent="0.25">
      <c r="A1" s="65" t="s">
        <v>164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s="35" customFormat="1" x14ac:dyDescent="0.25">
      <c r="A2" s="34" t="s">
        <v>0</v>
      </c>
      <c r="B2" s="52" t="s">
        <v>47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  <c r="O2" s="34" t="s">
        <v>49</v>
      </c>
      <c r="P2" s="34" t="s">
        <v>48</v>
      </c>
      <c r="Q2" s="34" t="s">
        <v>56</v>
      </c>
      <c r="R2" s="34" t="s">
        <v>55</v>
      </c>
    </row>
    <row r="3" spans="1:18" x14ac:dyDescent="0.25">
      <c r="A3" s="36"/>
      <c r="B3" s="58" t="s">
        <v>50</v>
      </c>
      <c r="C3" s="58"/>
      <c r="D3" s="58"/>
      <c r="E3" s="58"/>
      <c r="F3" s="58"/>
      <c r="G3" s="37" t="s">
        <v>45</v>
      </c>
      <c r="H3" s="55" t="s">
        <v>52</v>
      </c>
      <c r="I3" s="56"/>
      <c r="J3" s="59" t="s">
        <v>53</v>
      </c>
      <c r="K3" s="59"/>
      <c r="L3" s="37" t="s">
        <v>54</v>
      </c>
      <c r="M3" s="55" t="s">
        <v>46</v>
      </c>
      <c r="N3" s="56"/>
      <c r="O3" s="37"/>
      <c r="P3" s="37"/>
      <c r="Q3" s="37"/>
      <c r="R3" s="37"/>
    </row>
    <row r="4" spans="1:18" x14ac:dyDescent="0.25">
      <c r="A4" s="36"/>
      <c r="B4" s="38" t="s">
        <v>157</v>
      </c>
      <c r="C4" s="38" t="s">
        <v>156</v>
      </c>
      <c r="D4" s="38" t="s">
        <v>160</v>
      </c>
      <c r="E4" s="38" t="s">
        <v>155</v>
      </c>
      <c r="F4" s="39" t="s">
        <v>51</v>
      </c>
      <c r="G4" s="39"/>
      <c r="H4" s="38" t="s">
        <v>154</v>
      </c>
      <c r="I4" s="38" t="s">
        <v>155</v>
      </c>
      <c r="J4" s="38" t="s">
        <v>152</v>
      </c>
      <c r="K4" s="38" t="s">
        <v>153</v>
      </c>
      <c r="L4" s="39"/>
      <c r="M4" s="38" t="s">
        <v>158</v>
      </c>
      <c r="N4" s="38" t="s">
        <v>159</v>
      </c>
      <c r="O4" s="39"/>
      <c r="P4" s="39"/>
      <c r="Q4" s="39"/>
      <c r="R4" s="39"/>
    </row>
    <row r="5" spans="1:18" x14ac:dyDescent="0.25">
      <c r="A5" s="40">
        <v>1901</v>
      </c>
      <c r="B5" s="60">
        <v>560586</v>
      </c>
      <c r="C5" s="61"/>
      <c r="D5" s="25"/>
      <c r="E5" s="25"/>
      <c r="F5" s="1">
        <v>367416</v>
      </c>
      <c r="G5" s="1">
        <v>1330004</v>
      </c>
      <c r="J5" s="1">
        <v>128499</v>
      </c>
      <c r="K5" s="1">
        <v>146091</v>
      </c>
      <c r="L5" s="1">
        <v>214415</v>
      </c>
      <c r="M5" s="61">
        <v>195316</v>
      </c>
      <c r="N5" s="61"/>
      <c r="O5" s="1">
        <v>29231385</v>
      </c>
      <c r="P5" s="1">
        <v>3932746</v>
      </c>
      <c r="Q5" s="1">
        <f>B5+C5+D5+E5+F5+G5+H5+I5+J5+K5+L5+M5+N5+O5+P5</f>
        <v>36106458</v>
      </c>
      <c r="R5" s="1">
        <f>((B5+C5+D5+E5+F5+G5+H5+I5+J5+K5+L5+M5+N5)/Q5)*100</f>
        <v>8.1490325082565569</v>
      </c>
    </row>
    <row r="6" spans="1:18" x14ac:dyDescent="0.25">
      <c r="A6" s="40">
        <v>1902</v>
      </c>
      <c r="B6" s="62">
        <v>555103</v>
      </c>
      <c r="C6" s="57"/>
      <c r="D6" s="24"/>
      <c r="E6" s="24"/>
      <c r="F6" s="1">
        <v>360974</v>
      </c>
      <c r="G6" s="1">
        <v>1295726</v>
      </c>
      <c r="J6" s="1">
        <v>121210</v>
      </c>
      <c r="K6" s="1">
        <v>157523</v>
      </c>
      <c r="L6" s="1">
        <v>283272</v>
      </c>
      <c r="M6" s="57">
        <v>194343</v>
      </c>
      <c r="N6" s="57"/>
      <c r="O6" s="1">
        <v>28959238</v>
      </c>
      <c r="P6" s="1">
        <v>3901371</v>
      </c>
      <c r="Q6" s="1">
        <f t="shared" ref="Q6:Q69" si="0">B6+C6+D6+E6+F6+G6+H6+I6+J6+K6+L6+M6+N6+O6+P6</f>
        <v>35828760</v>
      </c>
      <c r="R6" s="1">
        <f t="shared" ref="R6:R69" si="1">((B6+C6+D6+E6+F6+G6+H6+I6+J6+K6+L6+M6+N6)/Q6)*100</f>
        <v>8.2842693969872254</v>
      </c>
    </row>
    <row r="7" spans="1:18" x14ac:dyDescent="0.25">
      <c r="A7" s="40">
        <v>1903</v>
      </c>
      <c r="B7" s="62">
        <v>613163</v>
      </c>
      <c r="C7" s="57"/>
      <c r="D7" s="24"/>
      <c r="E7" s="24"/>
      <c r="F7" s="1">
        <v>390473</v>
      </c>
      <c r="G7" s="1">
        <v>1198229</v>
      </c>
      <c r="H7" s="57">
        <v>512215</v>
      </c>
      <c r="I7" s="57"/>
      <c r="J7" s="1">
        <v>122936</v>
      </c>
      <c r="K7" s="1">
        <v>152475</v>
      </c>
      <c r="L7" s="1">
        <v>312869</v>
      </c>
      <c r="M7" s="57">
        <v>205582</v>
      </c>
      <c r="N7" s="57"/>
      <c r="O7" s="1">
        <v>29552282</v>
      </c>
      <c r="P7" s="1">
        <v>4252519</v>
      </c>
      <c r="Q7" s="1">
        <f t="shared" si="0"/>
        <v>37312743</v>
      </c>
      <c r="R7" s="1">
        <f t="shared" si="1"/>
        <v>9.4014583704017696</v>
      </c>
    </row>
    <row r="8" spans="1:18" x14ac:dyDescent="0.25">
      <c r="A8" s="40">
        <v>1904</v>
      </c>
      <c r="B8" s="62">
        <v>737175</v>
      </c>
      <c r="C8" s="57"/>
      <c r="D8" s="24"/>
      <c r="E8" s="24"/>
      <c r="F8" s="1">
        <v>373112</v>
      </c>
      <c r="G8" s="1">
        <v>1290748</v>
      </c>
      <c r="H8" s="57">
        <v>477530</v>
      </c>
      <c r="I8" s="57"/>
      <c r="J8" s="1">
        <v>123778</v>
      </c>
      <c r="K8" s="1">
        <v>156722</v>
      </c>
      <c r="L8" s="1">
        <v>394498</v>
      </c>
      <c r="M8" s="57">
        <v>258961</v>
      </c>
      <c r="N8" s="57"/>
      <c r="O8" s="1">
        <v>29566522</v>
      </c>
      <c r="P8" s="1">
        <v>4322829</v>
      </c>
      <c r="Q8" s="1">
        <f t="shared" si="0"/>
        <v>37701875</v>
      </c>
      <c r="R8" s="1">
        <f t="shared" si="1"/>
        <v>10.112292823632776</v>
      </c>
    </row>
    <row r="9" spans="1:18" x14ac:dyDescent="0.25">
      <c r="A9" s="40">
        <v>1905</v>
      </c>
      <c r="B9" s="62">
        <v>639445</v>
      </c>
      <c r="C9" s="57"/>
      <c r="D9" s="24"/>
      <c r="E9" s="24"/>
      <c r="F9" s="1">
        <v>379781</v>
      </c>
      <c r="G9" s="1">
        <v>1343743</v>
      </c>
      <c r="H9" s="57">
        <v>502103</v>
      </c>
      <c r="I9" s="57"/>
      <c r="J9" s="1">
        <v>131028</v>
      </c>
      <c r="K9" s="1">
        <v>159863</v>
      </c>
      <c r="L9" s="1">
        <v>411688</v>
      </c>
      <c r="M9" s="57">
        <v>276530</v>
      </c>
      <c r="N9" s="57"/>
      <c r="O9" s="1">
        <v>29864490</v>
      </c>
      <c r="P9" s="1">
        <v>4497541</v>
      </c>
      <c r="Q9" s="1">
        <f t="shared" si="0"/>
        <v>38206212</v>
      </c>
      <c r="R9" s="1">
        <f t="shared" si="1"/>
        <v>10.061664841309053</v>
      </c>
    </row>
    <row r="10" spans="1:18" x14ac:dyDescent="0.25">
      <c r="A10" s="40">
        <v>1906</v>
      </c>
      <c r="B10" s="62">
        <v>591166</v>
      </c>
      <c r="C10" s="57"/>
      <c r="D10" s="24"/>
      <c r="E10" s="24"/>
      <c r="F10" s="1">
        <v>356067</v>
      </c>
      <c r="G10" s="1">
        <v>1377649</v>
      </c>
      <c r="H10" s="57">
        <v>501560</v>
      </c>
      <c r="I10" s="57"/>
      <c r="J10" s="1">
        <v>128605</v>
      </c>
      <c r="K10" s="1">
        <v>162078</v>
      </c>
      <c r="L10" s="1">
        <v>417004</v>
      </c>
      <c r="M10" s="57">
        <v>285931</v>
      </c>
      <c r="N10" s="57"/>
      <c r="O10" s="1">
        <v>31266540</v>
      </c>
      <c r="P10" s="1">
        <v>4987317</v>
      </c>
      <c r="Q10" s="1">
        <f t="shared" si="0"/>
        <v>40073917</v>
      </c>
      <c r="R10" s="1">
        <f t="shared" si="1"/>
        <v>9.5325345910158976</v>
      </c>
    </row>
    <row r="11" spans="1:18" x14ac:dyDescent="0.25">
      <c r="A11" s="40">
        <v>1907</v>
      </c>
      <c r="B11" s="62">
        <v>607080</v>
      </c>
      <c r="C11" s="57"/>
      <c r="D11" s="24"/>
      <c r="E11" s="24"/>
      <c r="F11" s="1">
        <v>383002</v>
      </c>
      <c r="G11" s="1">
        <v>1534473</v>
      </c>
      <c r="H11" s="57">
        <v>504696</v>
      </c>
      <c r="I11" s="57"/>
      <c r="J11" s="1">
        <v>121030</v>
      </c>
      <c r="K11" s="1">
        <v>161754</v>
      </c>
      <c r="L11" s="1">
        <v>418382</v>
      </c>
      <c r="M11" s="57">
        <v>343814</v>
      </c>
      <c r="N11" s="57"/>
      <c r="O11" s="1">
        <v>32502163</v>
      </c>
      <c r="P11" s="1">
        <v>6162129</v>
      </c>
      <c r="Q11" s="1">
        <f t="shared" si="0"/>
        <v>42738523</v>
      </c>
      <c r="R11" s="1">
        <f t="shared" si="1"/>
        <v>9.5329241958127575</v>
      </c>
    </row>
    <row r="12" spans="1:18" x14ac:dyDescent="0.25">
      <c r="A12" s="40">
        <v>1908</v>
      </c>
      <c r="B12" s="62">
        <v>725482</v>
      </c>
      <c r="C12" s="57"/>
      <c r="D12" s="24"/>
      <c r="E12" s="24"/>
      <c r="F12" s="1">
        <v>446241</v>
      </c>
      <c r="G12" s="1">
        <v>1677836</v>
      </c>
      <c r="H12" s="57">
        <v>581840</v>
      </c>
      <c r="I12" s="57"/>
      <c r="J12" s="1">
        <v>128072</v>
      </c>
      <c r="K12" s="1">
        <v>167797</v>
      </c>
      <c r="L12" s="1">
        <v>402862</v>
      </c>
      <c r="M12" s="57">
        <v>353699</v>
      </c>
      <c r="N12" s="57"/>
      <c r="O12" s="1">
        <v>33988842</v>
      </c>
      <c r="P12" s="1">
        <v>6420398</v>
      </c>
      <c r="Q12" s="1">
        <f t="shared" si="0"/>
        <v>44893069</v>
      </c>
      <c r="R12" s="1">
        <f t="shared" si="1"/>
        <v>9.9877978937015879</v>
      </c>
    </row>
    <row r="13" spans="1:18" x14ac:dyDescent="0.25">
      <c r="A13" s="40">
        <v>1909</v>
      </c>
      <c r="B13" s="1">
        <f>495227</f>
        <v>495227</v>
      </c>
      <c r="C13" s="1">
        <v>426540</v>
      </c>
      <c r="F13" s="1">
        <v>455064</v>
      </c>
      <c r="G13" s="1">
        <v>1678760</v>
      </c>
      <c r="H13" s="57">
        <v>585908</v>
      </c>
      <c r="I13" s="57"/>
      <c r="J13" s="1">
        <v>146468</v>
      </c>
      <c r="K13" s="1">
        <v>177897</v>
      </c>
      <c r="L13" s="1">
        <v>370065</v>
      </c>
      <c r="M13" s="57">
        <v>318501</v>
      </c>
      <c r="N13" s="57"/>
      <c r="O13" s="1">
        <v>35373254</v>
      </c>
      <c r="P13" s="1">
        <v>7499516</v>
      </c>
      <c r="Q13" s="1">
        <f t="shared" si="0"/>
        <v>47527200</v>
      </c>
      <c r="R13" s="1">
        <f t="shared" si="1"/>
        <v>9.7931921089397225</v>
      </c>
    </row>
    <row r="14" spans="1:18" x14ac:dyDescent="0.25">
      <c r="A14" s="40">
        <v>1910</v>
      </c>
      <c r="B14" s="1">
        <f>578985</f>
        <v>578985</v>
      </c>
      <c r="C14" s="1">
        <v>455867</v>
      </c>
      <c r="F14" s="1">
        <f>565561</f>
        <v>565561</v>
      </c>
      <c r="G14" s="1">
        <v>1785616</v>
      </c>
      <c r="H14" s="57">
        <v>663973</v>
      </c>
      <c r="I14" s="57"/>
      <c r="J14" s="1">
        <v>146598</v>
      </c>
      <c r="K14" s="1">
        <v>198875</v>
      </c>
      <c r="L14" s="1">
        <v>399816</v>
      </c>
      <c r="M14" s="57">
        <v>266360</v>
      </c>
      <c r="N14" s="57"/>
      <c r="O14" s="1">
        <v>37249315</v>
      </c>
      <c r="P14" s="1">
        <v>13158529</v>
      </c>
      <c r="Q14" s="1">
        <f t="shared" si="0"/>
        <v>55469495</v>
      </c>
      <c r="R14" s="1">
        <f t="shared" si="1"/>
        <v>9.1251074126418494</v>
      </c>
    </row>
    <row r="15" spans="1:18" x14ac:dyDescent="0.25">
      <c r="A15" s="40">
        <v>1911</v>
      </c>
      <c r="B15" s="1">
        <f>624000</f>
        <v>624000</v>
      </c>
      <c r="C15" s="1">
        <v>501561</v>
      </c>
      <c r="F15" s="1">
        <v>569688</v>
      </c>
      <c r="G15" s="1">
        <v>1870466</v>
      </c>
      <c r="H15" s="57">
        <v>808599</v>
      </c>
      <c r="I15" s="57"/>
      <c r="J15" s="1">
        <v>161125</v>
      </c>
      <c r="K15" s="1">
        <v>217313</v>
      </c>
      <c r="L15" s="1">
        <v>428995</v>
      </c>
      <c r="M15" s="57">
        <v>307334</v>
      </c>
      <c r="N15" s="57"/>
      <c r="O15" s="1">
        <v>40858581</v>
      </c>
      <c r="P15" s="1">
        <v>14724097</v>
      </c>
      <c r="Q15" s="1">
        <f t="shared" si="0"/>
        <v>61071759</v>
      </c>
      <c r="R15" s="1">
        <f t="shared" si="1"/>
        <v>8.9879202595098011</v>
      </c>
    </row>
    <row r="16" spans="1:18" x14ac:dyDescent="0.25">
      <c r="A16" s="40">
        <v>1912</v>
      </c>
      <c r="B16" s="1">
        <f>706256</f>
        <v>706256</v>
      </c>
      <c r="C16" s="1">
        <v>587788</v>
      </c>
      <c r="F16" s="1">
        <v>721823</v>
      </c>
      <c r="G16" s="1">
        <v>2051106</v>
      </c>
      <c r="H16" s="57">
        <v>924799</v>
      </c>
      <c r="I16" s="57"/>
      <c r="J16" s="1">
        <v>182610</v>
      </c>
      <c r="K16" s="1">
        <v>233720</v>
      </c>
      <c r="L16" s="1">
        <v>918958</v>
      </c>
      <c r="M16" s="57">
        <v>276794</v>
      </c>
      <c r="N16" s="57"/>
      <c r="O16" s="1">
        <v>43818322</v>
      </c>
      <c r="P16" s="1">
        <v>15787154</v>
      </c>
      <c r="Q16" s="1">
        <f t="shared" si="0"/>
        <v>66209330</v>
      </c>
      <c r="R16" s="1">
        <f t="shared" si="1"/>
        <v>9.9742045418674365</v>
      </c>
    </row>
    <row r="17" spans="1:18" x14ac:dyDescent="0.25">
      <c r="A17" s="40">
        <v>1913</v>
      </c>
      <c r="B17" s="1">
        <f>865842</f>
        <v>865842</v>
      </c>
      <c r="C17" s="1">
        <v>641354</v>
      </c>
      <c r="F17" s="1">
        <v>767867</v>
      </c>
      <c r="G17" s="1">
        <v>2092064</v>
      </c>
      <c r="H17" s="57">
        <v>960468</v>
      </c>
      <c r="I17" s="57"/>
      <c r="J17" s="1">
        <v>196190</v>
      </c>
      <c r="K17" s="1">
        <v>264528</v>
      </c>
      <c r="L17" s="1">
        <v>550155</v>
      </c>
      <c r="M17" s="57">
        <v>336509</v>
      </c>
      <c r="N17" s="57"/>
      <c r="O17" s="1">
        <v>46561907</v>
      </c>
      <c r="P17" s="1">
        <v>15458776</v>
      </c>
      <c r="Q17" s="1">
        <f t="shared" si="0"/>
        <v>68695660</v>
      </c>
      <c r="R17" s="1">
        <f t="shared" si="1"/>
        <v>9.7167375639159737</v>
      </c>
    </row>
    <row r="18" spans="1:18" x14ac:dyDescent="0.25">
      <c r="A18" s="40">
        <v>1914</v>
      </c>
      <c r="B18" s="1">
        <f>893689</f>
        <v>893689</v>
      </c>
      <c r="C18" s="1">
        <v>741417</v>
      </c>
      <c r="F18" s="1">
        <v>799441</v>
      </c>
      <c r="G18" s="1">
        <v>2206980</v>
      </c>
      <c r="H18" s="57">
        <v>1162933</v>
      </c>
      <c r="I18" s="57"/>
      <c r="J18" s="1">
        <v>198408</v>
      </c>
      <c r="K18" s="1">
        <v>266202</v>
      </c>
      <c r="L18" s="1">
        <v>643845</v>
      </c>
      <c r="M18" s="57">
        <v>349186</v>
      </c>
      <c r="N18" s="57"/>
      <c r="O18" s="1">
        <v>48595202</v>
      </c>
      <c r="P18" s="1">
        <v>16056023</v>
      </c>
      <c r="Q18" s="1">
        <f t="shared" si="0"/>
        <v>71913326</v>
      </c>
      <c r="R18" s="1">
        <f t="shared" si="1"/>
        <v>10.098407908431325</v>
      </c>
    </row>
    <row r="19" spans="1:18" x14ac:dyDescent="0.25">
      <c r="A19" s="40">
        <v>1915</v>
      </c>
      <c r="B19" s="1">
        <f>1075147</f>
        <v>1075147</v>
      </c>
      <c r="C19" s="1">
        <v>799230</v>
      </c>
      <c r="F19" s="1">
        <v>965657</v>
      </c>
      <c r="G19" s="1">
        <v>2237663</v>
      </c>
      <c r="H19" s="57">
        <v>1173691</v>
      </c>
      <c r="I19" s="57"/>
      <c r="J19" s="1">
        <v>204358</v>
      </c>
      <c r="K19" s="1">
        <v>288629</v>
      </c>
      <c r="L19" s="1">
        <v>702626</v>
      </c>
      <c r="M19" s="57">
        <v>394374</v>
      </c>
      <c r="N19" s="57"/>
      <c r="O19" s="1">
        <v>50074039</v>
      </c>
      <c r="P19" s="1">
        <v>24415221</v>
      </c>
      <c r="Q19" s="1">
        <f t="shared" si="0"/>
        <v>82330635</v>
      </c>
      <c r="R19" s="1">
        <f t="shared" si="1"/>
        <v>9.5242493878493697</v>
      </c>
    </row>
    <row r="20" spans="1:18" x14ac:dyDescent="0.25">
      <c r="A20" s="40">
        <v>1916</v>
      </c>
      <c r="B20" s="1">
        <f>1087273</f>
        <v>1087273</v>
      </c>
      <c r="C20" s="1">
        <v>832339</v>
      </c>
      <c r="F20" s="1">
        <v>886340</v>
      </c>
      <c r="G20" s="1">
        <v>2287967</v>
      </c>
      <c r="H20" s="57">
        <v>1171277</v>
      </c>
      <c r="I20" s="57"/>
      <c r="J20" s="1">
        <v>189582</v>
      </c>
      <c r="K20" s="1">
        <v>270929</v>
      </c>
      <c r="L20" s="1">
        <v>618360</v>
      </c>
      <c r="M20" s="57">
        <v>510977</v>
      </c>
      <c r="N20" s="57"/>
      <c r="O20" s="1">
        <v>52616425</v>
      </c>
      <c r="P20" s="1">
        <v>27797015</v>
      </c>
      <c r="Q20" s="1">
        <f t="shared" si="0"/>
        <v>88268484</v>
      </c>
      <c r="R20" s="1">
        <f t="shared" si="1"/>
        <v>8.8990358098820419</v>
      </c>
    </row>
    <row r="21" spans="1:18" x14ac:dyDescent="0.25">
      <c r="A21" s="40">
        <v>1917</v>
      </c>
      <c r="B21" s="1">
        <f>1228187</f>
        <v>1228187</v>
      </c>
      <c r="C21" s="1">
        <v>828405</v>
      </c>
      <c r="F21" s="1">
        <v>917771</v>
      </c>
      <c r="G21" s="1">
        <v>2339011</v>
      </c>
      <c r="H21" s="57">
        <v>1203492</v>
      </c>
      <c r="I21" s="57"/>
      <c r="J21" s="1">
        <v>205079</v>
      </c>
      <c r="K21" s="1">
        <v>289235</v>
      </c>
      <c r="L21" s="1">
        <v>541947</v>
      </c>
      <c r="M21" s="57">
        <v>487615</v>
      </c>
      <c r="N21" s="57"/>
      <c r="O21" s="1">
        <v>55373954</v>
      </c>
      <c r="P21" s="1">
        <v>30499494</v>
      </c>
      <c r="Q21" s="1">
        <f t="shared" si="0"/>
        <v>93914190</v>
      </c>
      <c r="R21" s="1">
        <f t="shared" si="1"/>
        <v>8.5617966784359201</v>
      </c>
    </row>
    <row r="22" spans="1:18" x14ac:dyDescent="0.25">
      <c r="A22" s="40">
        <v>1918</v>
      </c>
      <c r="B22" s="1">
        <f>1246130</f>
        <v>1246130</v>
      </c>
      <c r="C22" s="1">
        <v>862651</v>
      </c>
      <c r="F22" s="1">
        <v>999661</v>
      </c>
      <c r="G22" s="1">
        <v>2546255</v>
      </c>
      <c r="H22" s="57">
        <v>1347730</v>
      </c>
      <c r="I22" s="57"/>
      <c r="J22" s="1">
        <v>250610</v>
      </c>
      <c r="K22" s="1">
        <v>296590</v>
      </c>
      <c r="L22" s="1">
        <v>538487</v>
      </c>
      <c r="M22" s="57">
        <v>558939</v>
      </c>
      <c r="N22" s="57"/>
      <c r="O22" s="1">
        <v>58962524</v>
      </c>
      <c r="P22" s="1">
        <v>45119680</v>
      </c>
      <c r="Q22" s="1">
        <f t="shared" si="0"/>
        <v>112729257</v>
      </c>
      <c r="R22" s="1">
        <f t="shared" si="1"/>
        <v>7.6706378007973557</v>
      </c>
    </row>
    <row r="23" spans="1:18" x14ac:dyDescent="0.25">
      <c r="A23" s="40">
        <v>1919</v>
      </c>
      <c r="B23" s="1">
        <f>1454277</f>
        <v>1454277</v>
      </c>
      <c r="C23" s="1">
        <v>987885</v>
      </c>
      <c r="F23" s="1">
        <v>1228553</v>
      </c>
      <c r="G23" s="1">
        <v>2917888</v>
      </c>
      <c r="H23" s="57">
        <v>1578976</v>
      </c>
      <c r="I23" s="57"/>
      <c r="J23" s="1">
        <v>270108</v>
      </c>
      <c r="K23" s="1">
        <v>340172</v>
      </c>
      <c r="L23" s="1">
        <v>558720</v>
      </c>
      <c r="M23" s="57">
        <v>585491</v>
      </c>
      <c r="N23" s="57"/>
      <c r="O23" s="1">
        <v>72046447</v>
      </c>
      <c r="P23" s="1">
        <v>50581353</v>
      </c>
      <c r="Q23" s="1">
        <f t="shared" si="0"/>
        <v>132549870</v>
      </c>
      <c r="R23" s="1">
        <f t="shared" si="1"/>
        <v>7.4855373302139041</v>
      </c>
    </row>
    <row r="24" spans="1:18" x14ac:dyDescent="0.25">
      <c r="A24" s="40">
        <v>1920</v>
      </c>
      <c r="B24" s="1">
        <f>1747972</f>
        <v>1747972</v>
      </c>
      <c r="C24" s="1">
        <v>1145765</v>
      </c>
      <c r="F24" s="1">
        <v>1293564</v>
      </c>
      <c r="G24" s="1">
        <v>3104119</v>
      </c>
      <c r="H24" s="57">
        <v>1906455</v>
      </c>
      <c r="I24" s="57"/>
      <c r="J24" s="1">
        <v>310676</v>
      </c>
      <c r="K24" s="1">
        <v>379709</v>
      </c>
      <c r="L24" s="1">
        <v>665823</v>
      </c>
      <c r="M24" s="57">
        <v>770060</v>
      </c>
      <c r="N24" s="57"/>
      <c r="O24" s="1">
        <v>83218879</v>
      </c>
      <c r="P24" s="1">
        <v>64624087</v>
      </c>
      <c r="Q24" s="1">
        <f t="shared" si="0"/>
        <v>159167109</v>
      </c>
      <c r="R24" s="1">
        <f t="shared" si="1"/>
        <v>7.1146250448011843</v>
      </c>
    </row>
    <row r="25" spans="1:18" x14ac:dyDescent="0.25">
      <c r="A25" s="40">
        <v>1921</v>
      </c>
      <c r="B25" s="1">
        <f>2060635</f>
        <v>2060635</v>
      </c>
      <c r="C25" s="1">
        <v>1511543</v>
      </c>
      <c r="F25" s="1">
        <v>1507423</v>
      </c>
      <c r="G25" s="1">
        <v>3598785</v>
      </c>
      <c r="H25" s="1">
        <v>1180420</v>
      </c>
      <c r="I25" s="1">
        <v>925953</v>
      </c>
      <c r="J25" s="1">
        <v>318614</v>
      </c>
      <c r="K25" s="1">
        <v>444782</v>
      </c>
      <c r="L25" s="1">
        <v>749681</v>
      </c>
      <c r="M25" s="57">
        <v>657412</v>
      </c>
      <c r="N25" s="57"/>
      <c r="O25" s="1">
        <v>87531334</v>
      </c>
      <c r="P25" s="1">
        <v>64195699</v>
      </c>
      <c r="Q25" s="1">
        <f t="shared" si="0"/>
        <v>164682281</v>
      </c>
      <c r="R25" s="1">
        <f t="shared" si="1"/>
        <v>7.8668135523335385</v>
      </c>
    </row>
    <row r="26" spans="1:18" x14ac:dyDescent="0.25">
      <c r="A26" s="40">
        <v>1922</v>
      </c>
      <c r="B26" s="1">
        <f>2187856</f>
        <v>2187856</v>
      </c>
      <c r="C26" s="1">
        <v>1618413</v>
      </c>
      <c r="F26" s="1">
        <v>1637140</v>
      </c>
      <c r="G26" s="1">
        <v>3946434</v>
      </c>
      <c r="H26" s="1">
        <v>1569525</v>
      </c>
      <c r="I26" s="1">
        <v>1060141</v>
      </c>
      <c r="J26" s="1">
        <v>361290</v>
      </c>
      <c r="K26" s="1">
        <v>500421</v>
      </c>
      <c r="L26" s="1">
        <v>847210</v>
      </c>
      <c r="M26" s="1">
        <v>544133</v>
      </c>
      <c r="N26" s="1">
        <v>270386</v>
      </c>
      <c r="O26" s="1">
        <v>88250023</v>
      </c>
      <c r="P26" s="1">
        <v>62814235</v>
      </c>
      <c r="Q26" s="1">
        <f t="shared" si="0"/>
        <v>165607207</v>
      </c>
      <c r="R26" s="1">
        <f t="shared" si="1"/>
        <v>8.7815918542723796</v>
      </c>
    </row>
    <row r="27" spans="1:18" x14ac:dyDescent="0.25">
      <c r="A27" s="40">
        <v>1923</v>
      </c>
      <c r="B27" s="1">
        <f>2371043</f>
        <v>2371043</v>
      </c>
      <c r="C27" s="1">
        <v>1790120</v>
      </c>
      <c r="F27" s="1">
        <v>1711734</v>
      </c>
      <c r="G27" s="1">
        <v>4215689</v>
      </c>
      <c r="H27" s="1">
        <v>1771091</v>
      </c>
      <c r="I27" s="1">
        <v>1314514</v>
      </c>
      <c r="J27" s="1">
        <v>403194</v>
      </c>
      <c r="K27" s="1">
        <v>584005</v>
      </c>
      <c r="L27" s="1">
        <v>864636</v>
      </c>
      <c r="M27" s="1">
        <v>613380</v>
      </c>
      <c r="N27" s="1">
        <v>264395</v>
      </c>
      <c r="O27" s="1">
        <v>93456453</v>
      </c>
      <c r="P27" s="1">
        <v>69916109</v>
      </c>
      <c r="Q27" s="1">
        <f t="shared" si="0"/>
        <v>179276363</v>
      </c>
      <c r="R27" s="1">
        <f t="shared" si="1"/>
        <v>8.8711086804008854</v>
      </c>
    </row>
    <row r="28" spans="1:18" x14ac:dyDescent="0.25">
      <c r="A28" s="40">
        <v>1924</v>
      </c>
      <c r="B28" s="1">
        <f>2666616</f>
        <v>2666616</v>
      </c>
      <c r="C28" s="1">
        <v>2064142</v>
      </c>
      <c r="F28" s="1">
        <v>1883926</v>
      </c>
      <c r="G28" s="1">
        <v>5246668</v>
      </c>
      <c r="H28" s="1">
        <v>2453753</v>
      </c>
      <c r="I28" s="1">
        <v>1429385</v>
      </c>
      <c r="J28" s="1">
        <v>445463</v>
      </c>
      <c r="K28" s="1">
        <v>609446</v>
      </c>
      <c r="L28" s="1">
        <v>1027620</v>
      </c>
      <c r="M28" s="1">
        <v>545928</v>
      </c>
      <c r="N28" s="1">
        <v>270802</v>
      </c>
      <c r="O28" s="1">
        <v>99425328</v>
      </c>
      <c r="P28" s="1">
        <v>67178748</v>
      </c>
      <c r="Q28" s="1">
        <f t="shared" si="0"/>
        <v>185247825</v>
      </c>
      <c r="R28" s="1">
        <f t="shared" si="1"/>
        <v>10.064220187200579</v>
      </c>
    </row>
    <row r="29" spans="1:18" x14ac:dyDescent="0.25">
      <c r="A29" s="40">
        <v>1925</v>
      </c>
      <c r="B29" s="1">
        <f>3086313</f>
        <v>3086313</v>
      </c>
      <c r="C29" s="1">
        <v>2331723</v>
      </c>
      <c r="F29" s="1">
        <v>2135667</v>
      </c>
      <c r="G29" s="1">
        <v>5900455</v>
      </c>
      <c r="H29" s="1">
        <v>2944333</v>
      </c>
      <c r="I29" s="1">
        <v>1676824</v>
      </c>
      <c r="J29" s="1">
        <v>511725</v>
      </c>
      <c r="K29" s="1">
        <v>727834</v>
      </c>
      <c r="L29" s="1">
        <v>1076603</v>
      </c>
      <c r="M29" s="1">
        <v>577423</v>
      </c>
      <c r="N29" s="1">
        <v>357207</v>
      </c>
      <c r="O29" s="1">
        <v>103594835</v>
      </c>
      <c r="P29" s="1">
        <v>73027204</v>
      </c>
      <c r="Q29" s="1">
        <f t="shared" si="0"/>
        <v>197948146</v>
      </c>
      <c r="R29" s="1">
        <f t="shared" si="1"/>
        <v>10.773582592685663</v>
      </c>
    </row>
    <row r="30" spans="1:18" x14ac:dyDescent="0.25">
      <c r="A30" s="40">
        <v>1926</v>
      </c>
      <c r="B30" s="1">
        <v>3587126</v>
      </c>
      <c r="C30" s="1">
        <v>2633866</v>
      </c>
      <c r="F30" s="1">
        <v>2394116</v>
      </c>
      <c r="G30" s="1">
        <v>6292722</v>
      </c>
      <c r="H30" s="1">
        <v>4793973</v>
      </c>
      <c r="I30" s="1">
        <v>1591427</v>
      </c>
      <c r="J30" s="1">
        <v>579062</v>
      </c>
      <c r="K30" s="1">
        <v>800735</v>
      </c>
      <c r="L30" s="1">
        <v>1086985</v>
      </c>
      <c r="M30" s="1">
        <v>563259</v>
      </c>
      <c r="N30" s="1">
        <v>325240</v>
      </c>
      <c r="O30" s="1">
        <v>111339103</v>
      </c>
      <c r="P30" s="1">
        <v>73008785</v>
      </c>
      <c r="Q30" s="1">
        <f t="shared" si="0"/>
        <v>208996399</v>
      </c>
      <c r="R30" s="1">
        <f t="shared" si="1"/>
        <v>11.793749135361898</v>
      </c>
    </row>
    <row r="31" spans="1:18" x14ac:dyDescent="0.25">
      <c r="A31" s="40">
        <v>1927</v>
      </c>
      <c r="B31" s="1">
        <v>4246020</v>
      </c>
      <c r="C31" s="1">
        <v>3147637</v>
      </c>
      <c r="F31" s="1">
        <v>2776224</v>
      </c>
      <c r="G31" s="1">
        <v>6765615</v>
      </c>
      <c r="H31" s="1">
        <v>5406099</v>
      </c>
      <c r="I31" s="1">
        <v>1635372</v>
      </c>
      <c r="J31" s="1">
        <v>699860</v>
      </c>
      <c r="K31" s="1">
        <v>914808</v>
      </c>
      <c r="L31" s="1">
        <v>1175643</v>
      </c>
      <c r="M31" s="1">
        <v>570819</v>
      </c>
      <c r="N31" s="1">
        <v>374609</v>
      </c>
      <c r="O31" s="1">
        <v>113846656</v>
      </c>
      <c r="P31" s="1">
        <v>79258464</v>
      </c>
      <c r="Q31" s="1">
        <f t="shared" si="0"/>
        <v>220817826</v>
      </c>
      <c r="R31" s="1">
        <f t="shared" si="1"/>
        <v>12.550031173660772</v>
      </c>
    </row>
    <row r="32" spans="1:18" x14ac:dyDescent="0.25">
      <c r="A32" s="40">
        <v>1928</v>
      </c>
      <c r="B32" s="1">
        <v>4099618</v>
      </c>
      <c r="C32" s="1">
        <v>3624963</v>
      </c>
      <c r="F32" s="1">
        <v>3127736</v>
      </c>
      <c r="G32" s="1">
        <v>6972671</v>
      </c>
      <c r="H32" s="1">
        <v>6429621</v>
      </c>
      <c r="I32" s="1">
        <v>1797678</v>
      </c>
      <c r="J32" s="1">
        <v>736349</v>
      </c>
      <c r="K32" s="1">
        <v>951158</v>
      </c>
      <c r="L32" s="1">
        <v>1355284</v>
      </c>
      <c r="M32" s="1">
        <v>595719</v>
      </c>
      <c r="N32" s="1">
        <v>382624</v>
      </c>
      <c r="O32" s="1">
        <v>121982759</v>
      </c>
      <c r="P32" s="1">
        <v>77253774</v>
      </c>
      <c r="Q32" s="1">
        <f t="shared" si="0"/>
        <v>229309954</v>
      </c>
      <c r="R32" s="1">
        <f t="shared" si="1"/>
        <v>13.114747299630961</v>
      </c>
    </row>
    <row r="33" spans="1:18" x14ac:dyDescent="0.25">
      <c r="A33" s="40">
        <v>1929</v>
      </c>
      <c r="B33" s="1">
        <v>4136653</v>
      </c>
      <c r="C33" s="1">
        <v>3641983</v>
      </c>
      <c r="F33" s="1">
        <v>3231137</v>
      </c>
      <c r="G33" s="1">
        <v>7213972</v>
      </c>
      <c r="H33" s="1">
        <v>5815515</v>
      </c>
      <c r="I33" s="1">
        <v>1822712</v>
      </c>
      <c r="J33" s="1">
        <v>745066</v>
      </c>
      <c r="K33" s="1">
        <v>901422</v>
      </c>
      <c r="L33" s="1">
        <v>1480487</v>
      </c>
      <c r="M33" s="1">
        <v>623129</v>
      </c>
      <c r="N33" s="1">
        <v>407159</v>
      </c>
      <c r="O33" s="1">
        <v>124249070</v>
      </c>
      <c r="P33" s="1">
        <v>78614392</v>
      </c>
      <c r="Q33" s="1">
        <f t="shared" si="0"/>
        <v>232882697</v>
      </c>
      <c r="R33" s="1">
        <f t="shared" si="1"/>
        <v>12.890281410645118</v>
      </c>
    </row>
    <row r="34" spans="1:18" x14ac:dyDescent="0.25">
      <c r="A34" s="40">
        <v>1930</v>
      </c>
      <c r="B34" s="1">
        <v>4240286</v>
      </c>
      <c r="C34" s="1">
        <v>3606719</v>
      </c>
      <c r="F34" s="1">
        <v>3428816</v>
      </c>
      <c r="G34" s="1">
        <v>7304945</v>
      </c>
      <c r="H34" s="1">
        <v>5755366</v>
      </c>
      <c r="I34" s="1">
        <v>1877615</v>
      </c>
      <c r="J34" s="1">
        <v>762510</v>
      </c>
      <c r="K34" s="1">
        <v>881769</v>
      </c>
      <c r="L34" s="1">
        <v>1486379</v>
      </c>
      <c r="M34" s="1">
        <v>617114</v>
      </c>
      <c r="N34" s="1">
        <v>324568</v>
      </c>
      <c r="O34" s="1">
        <v>124055452</v>
      </c>
      <c r="P34" s="1">
        <v>80324539</v>
      </c>
      <c r="Q34" s="1">
        <f t="shared" si="0"/>
        <v>234666078</v>
      </c>
      <c r="R34" s="1">
        <f t="shared" si="1"/>
        <v>12.90603535803756</v>
      </c>
    </row>
    <row r="35" spans="1:18" x14ac:dyDescent="0.25">
      <c r="A35" s="40">
        <v>1931</v>
      </c>
      <c r="B35" s="1">
        <v>4237481</v>
      </c>
      <c r="C35" s="1">
        <v>2828529</v>
      </c>
      <c r="F35" s="1">
        <v>2909221</v>
      </c>
      <c r="G35" s="1">
        <v>6452097</v>
      </c>
      <c r="H35" s="1">
        <v>4641220</v>
      </c>
      <c r="I35" s="1">
        <v>1557386</v>
      </c>
      <c r="J35" s="1">
        <v>489922</v>
      </c>
      <c r="K35" s="1">
        <v>691838</v>
      </c>
      <c r="L35" s="1">
        <v>1215895</v>
      </c>
      <c r="M35" s="1">
        <v>581246</v>
      </c>
      <c r="N35" s="1">
        <v>267213</v>
      </c>
      <c r="O35" s="1">
        <v>124863082</v>
      </c>
      <c r="P35" s="1">
        <v>70218207</v>
      </c>
      <c r="Q35" s="1">
        <f t="shared" si="0"/>
        <v>220953337</v>
      </c>
      <c r="R35" s="1">
        <f t="shared" si="1"/>
        <v>11.709281403611477</v>
      </c>
    </row>
    <row r="36" spans="1:18" x14ac:dyDescent="0.25">
      <c r="A36" s="40">
        <v>1932</v>
      </c>
      <c r="B36" s="1">
        <v>3915808</v>
      </c>
      <c r="C36" s="1">
        <v>2313208</v>
      </c>
      <c r="F36" s="1">
        <v>2803914</v>
      </c>
      <c r="G36" s="1">
        <v>5823772</v>
      </c>
      <c r="H36" s="1">
        <v>4866156</v>
      </c>
      <c r="I36" s="1">
        <v>1778857</v>
      </c>
      <c r="J36" s="1">
        <v>449782</v>
      </c>
      <c r="K36" s="1">
        <v>583856</v>
      </c>
      <c r="L36" s="1">
        <v>1181464</v>
      </c>
      <c r="M36" s="1">
        <v>568210</v>
      </c>
      <c r="N36" s="1">
        <v>271439</v>
      </c>
      <c r="O36" s="1">
        <v>116402102</v>
      </c>
      <c r="P36" s="1">
        <v>69966201</v>
      </c>
      <c r="Q36" s="1">
        <f t="shared" si="0"/>
        <v>210924769</v>
      </c>
      <c r="R36" s="1">
        <f t="shared" si="1"/>
        <v>11.642286544355537</v>
      </c>
    </row>
    <row r="37" spans="1:18" x14ac:dyDescent="0.25">
      <c r="A37" s="40">
        <v>1933</v>
      </c>
      <c r="B37" s="1">
        <v>3752043</v>
      </c>
      <c r="D37" s="1">
        <v>2618970</v>
      </c>
      <c r="E37" s="1">
        <v>2928890</v>
      </c>
      <c r="F37" s="1">
        <v>2641164</v>
      </c>
      <c r="G37" s="1">
        <v>5979712</v>
      </c>
      <c r="H37" s="1">
        <v>5037515</v>
      </c>
      <c r="I37" s="1">
        <v>1841111</v>
      </c>
      <c r="J37" s="1">
        <v>493111</v>
      </c>
      <c r="K37" s="1">
        <v>638846</v>
      </c>
      <c r="L37" s="1">
        <v>1129602</v>
      </c>
      <c r="M37" s="1">
        <v>568125</v>
      </c>
      <c r="N37" s="1">
        <v>287376</v>
      </c>
      <c r="O37" s="1">
        <v>112298761</v>
      </c>
      <c r="P37" s="1">
        <v>72640383</v>
      </c>
      <c r="Q37" s="1">
        <f t="shared" si="0"/>
        <v>212855609</v>
      </c>
      <c r="R37" s="1">
        <f t="shared" si="1"/>
        <v>13.11521229398282</v>
      </c>
    </row>
    <row r="38" spans="1:18" x14ac:dyDescent="0.25">
      <c r="A38" s="40">
        <v>1934</v>
      </c>
      <c r="B38" s="1">
        <v>3748792</v>
      </c>
      <c r="D38" s="1">
        <v>3051735</v>
      </c>
      <c r="E38" s="1">
        <v>3727344</v>
      </c>
      <c r="F38" s="1">
        <v>3147496</v>
      </c>
      <c r="G38" s="1">
        <v>6197612</v>
      </c>
      <c r="H38" s="1">
        <v>5808957</v>
      </c>
      <c r="I38" s="1">
        <v>2554782</v>
      </c>
      <c r="J38" s="1">
        <v>451428</v>
      </c>
      <c r="K38" s="1">
        <v>670975</v>
      </c>
      <c r="L38" s="1">
        <v>1175155</v>
      </c>
      <c r="M38" s="1">
        <v>582887</v>
      </c>
      <c r="N38" s="1">
        <v>319534</v>
      </c>
      <c r="O38" s="1">
        <v>114080695</v>
      </c>
      <c r="P38" s="1">
        <v>76657900</v>
      </c>
      <c r="Q38" s="1">
        <f t="shared" si="0"/>
        <v>222175292</v>
      </c>
      <c r="R38" s="1">
        <f t="shared" si="1"/>
        <v>14.149501826692774</v>
      </c>
    </row>
    <row r="39" spans="1:18" x14ac:dyDescent="0.25">
      <c r="A39" s="40">
        <v>1935</v>
      </c>
      <c r="B39" s="1">
        <v>3813464</v>
      </c>
      <c r="D39" s="1">
        <v>3330876</v>
      </c>
      <c r="E39" s="1">
        <v>4331902</v>
      </c>
      <c r="F39" s="1">
        <v>3565057</v>
      </c>
      <c r="G39" s="1">
        <v>6360769</v>
      </c>
      <c r="H39" s="1">
        <v>6650046</v>
      </c>
      <c r="I39" s="1">
        <v>2947588</v>
      </c>
      <c r="J39" s="1">
        <v>416761</v>
      </c>
      <c r="K39" s="1">
        <v>448463</v>
      </c>
      <c r="L39" s="1">
        <v>1238451</v>
      </c>
      <c r="M39" s="1">
        <v>600140</v>
      </c>
      <c r="N39" s="1">
        <v>319587</v>
      </c>
      <c r="O39" s="1">
        <v>118991860</v>
      </c>
      <c r="P39" s="1">
        <v>78635621</v>
      </c>
      <c r="Q39" s="1">
        <f t="shared" si="0"/>
        <v>231650585</v>
      </c>
      <c r="R39" s="1">
        <f t="shared" si="1"/>
        <v>14.687251491292368</v>
      </c>
    </row>
    <row r="40" spans="1:18" x14ac:dyDescent="0.25">
      <c r="A40" s="40">
        <v>1936</v>
      </c>
      <c r="B40" s="1">
        <v>1360739</v>
      </c>
      <c r="D40" s="1">
        <v>3467133</v>
      </c>
      <c r="E40" s="1">
        <v>4245125</v>
      </c>
      <c r="F40" s="1">
        <v>3718532</v>
      </c>
      <c r="G40" s="1">
        <v>6776638</v>
      </c>
      <c r="H40" s="1">
        <v>6542400</v>
      </c>
      <c r="I40" s="1">
        <v>2892048</v>
      </c>
      <c r="J40" s="1">
        <v>661652</v>
      </c>
      <c r="K40" s="1">
        <v>777790</v>
      </c>
      <c r="L40" s="1">
        <v>1280405</v>
      </c>
      <c r="M40" s="1">
        <v>616844</v>
      </c>
      <c r="N40" s="1">
        <v>331208</v>
      </c>
      <c r="O40" s="1">
        <v>118689919</v>
      </c>
      <c r="P40" s="1">
        <v>81531419</v>
      </c>
      <c r="Q40" s="1">
        <f t="shared" si="0"/>
        <v>232891852</v>
      </c>
      <c r="R40" s="1">
        <f t="shared" si="1"/>
        <v>14.028191076431476</v>
      </c>
    </row>
    <row r="41" spans="1:18" x14ac:dyDescent="0.25">
      <c r="A41" s="40">
        <v>1937</v>
      </c>
      <c r="B41" s="62">
        <v>10909574</v>
      </c>
      <c r="C41" s="57"/>
      <c r="D41" s="57"/>
      <c r="E41" s="57"/>
      <c r="F41" s="57"/>
      <c r="G41" s="1">
        <v>5971976</v>
      </c>
      <c r="H41" s="57">
        <v>4960814</v>
      </c>
      <c r="I41" s="57"/>
      <c r="J41" s="57">
        <v>1465863</v>
      </c>
      <c r="K41" s="57"/>
      <c r="L41" s="1">
        <v>1391998</v>
      </c>
      <c r="M41" s="57">
        <v>479536</v>
      </c>
      <c r="N41" s="57"/>
      <c r="O41" s="1">
        <v>125445170</v>
      </c>
      <c r="P41" s="1">
        <v>85963421</v>
      </c>
      <c r="Q41" s="1">
        <f t="shared" si="0"/>
        <v>236588352</v>
      </c>
      <c r="R41" s="1">
        <f t="shared" si="1"/>
        <v>10.642857430276194</v>
      </c>
    </row>
    <row r="42" spans="1:18" x14ac:dyDescent="0.25">
      <c r="A42" s="40">
        <v>1938</v>
      </c>
      <c r="B42" s="62">
        <v>10790273</v>
      </c>
      <c r="C42" s="57"/>
      <c r="D42" s="57"/>
      <c r="E42" s="57"/>
      <c r="F42" s="57"/>
      <c r="G42" s="1">
        <v>5142268</v>
      </c>
      <c r="H42" s="57">
        <v>4525364</v>
      </c>
      <c r="I42" s="57"/>
      <c r="J42" s="57">
        <v>1523561</v>
      </c>
      <c r="K42" s="57"/>
      <c r="L42" s="1">
        <v>1452559</v>
      </c>
      <c r="M42" s="57">
        <v>527716</v>
      </c>
      <c r="N42" s="57"/>
      <c r="O42" s="1">
        <v>128763948</v>
      </c>
      <c r="P42" s="1">
        <v>94437481</v>
      </c>
      <c r="Q42" s="1">
        <f t="shared" si="0"/>
        <v>247163170</v>
      </c>
      <c r="R42" s="1">
        <f t="shared" si="1"/>
        <v>9.6947053236127374</v>
      </c>
    </row>
    <row r="43" spans="1:18" x14ac:dyDescent="0.25">
      <c r="A43" s="40">
        <v>1939</v>
      </c>
      <c r="B43" s="62">
        <v>10655715</v>
      </c>
      <c r="C43" s="57"/>
      <c r="D43" s="57"/>
      <c r="E43" s="57"/>
      <c r="F43" s="57"/>
      <c r="G43" s="1">
        <v>6192859</v>
      </c>
      <c r="H43" s="57">
        <v>4334634</v>
      </c>
      <c r="I43" s="57"/>
      <c r="J43" s="57">
        <v>1558079</v>
      </c>
      <c r="K43" s="57"/>
      <c r="L43" s="1">
        <v>1489079</v>
      </c>
      <c r="M43" s="57">
        <v>506976</v>
      </c>
      <c r="N43" s="57"/>
      <c r="O43" s="1">
        <v>133123853</v>
      </c>
      <c r="P43" s="1">
        <v>108985409</v>
      </c>
      <c r="Q43" s="1">
        <f t="shared" si="0"/>
        <v>266846604</v>
      </c>
      <c r="R43" s="1">
        <f t="shared" si="1"/>
        <v>9.2702480111007901</v>
      </c>
    </row>
    <row r="44" spans="1:18" x14ac:dyDescent="0.25">
      <c r="A44" s="40">
        <v>1940</v>
      </c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>
        <v>1359447</v>
      </c>
      <c r="M44" s="28"/>
      <c r="N44" s="28"/>
      <c r="O44" s="28">
        <v>138402465</v>
      </c>
      <c r="P44" s="28">
        <v>150482306</v>
      </c>
    </row>
    <row r="45" spans="1:18" x14ac:dyDescent="0.25">
      <c r="A45" s="40">
        <v>1941</v>
      </c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>
        <v>149751297</v>
      </c>
      <c r="P45" s="28">
        <v>210040969</v>
      </c>
    </row>
    <row r="46" spans="1:18" x14ac:dyDescent="0.25">
      <c r="A46" s="40">
        <v>1942</v>
      </c>
      <c r="B46" s="26"/>
      <c r="C46" s="28"/>
      <c r="D46" s="28"/>
      <c r="E46" s="28"/>
      <c r="F46" s="28"/>
      <c r="G46" s="28">
        <v>4984390</v>
      </c>
      <c r="H46" s="28"/>
      <c r="I46" s="28"/>
      <c r="J46" s="63">
        <v>1222129</v>
      </c>
      <c r="K46" s="63"/>
      <c r="L46" s="28"/>
      <c r="M46" s="28"/>
      <c r="N46" s="28"/>
      <c r="O46" s="28">
        <v>166797000</v>
      </c>
      <c r="P46" s="28">
        <v>294459156</v>
      </c>
    </row>
    <row r="47" spans="1:18" x14ac:dyDescent="0.25">
      <c r="A47" s="40">
        <v>1943</v>
      </c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63">
        <v>529531</v>
      </c>
      <c r="N47" s="63"/>
      <c r="O47" s="28">
        <v>167615000</v>
      </c>
      <c r="P47" s="28">
        <v>342188160</v>
      </c>
    </row>
    <row r="48" spans="1:18" x14ac:dyDescent="0.25">
      <c r="A48" s="40">
        <v>1944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>
        <v>167785000</v>
      </c>
      <c r="P48" s="28">
        <v>376854101</v>
      </c>
    </row>
    <row r="49" spans="1:18" x14ac:dyDescent="0.25">
      <c r="A49" s="40">
        <v>1945</v>
      </c>
      <c r="B49" s="62">
        <v>9426400</v>
      </c>
      <c r="C49" s="63"/>
      <c r="D49" s="63"/>
      <c r="E49" s="63"/>
      <c r="F49" s="63"/>
      <c r="G49" s="1">
        <v>6228046</v>
      </c>
      <c r="H49" s="57">
        <v>4564402</v>
      </c>
      <c r="I49" s="57"/>
      <c r="J49" s="57">
        <v>1632714</v>
      </c>
      <c r="K49" s="57"/>
      <c r="L49" s="1">
        <v>1594069</v>
      </c>
      <c r="M49" s="57">
        <v>622311</v>
      </c>
      <c r="N49" s="57"/>
      <c r="O49" s="1">
        <v>166218000</v>
      </c>
      <c r="P49" s="1">
        <v>390780401</v>
      </c>
      <c r="Q49" s="1">
        <f t="shared" si="0"/>
        <v>581066343</v>
      </c>
      <c r="R49" s="1">
        <f t="shared" si="1"/>
        <v>4.1420299574983295</v>
      </c>
    </row>
    <row r="50" spans="1:18" x14ac:dyDescent="0.25">
      <c r="A50" s="40">
        <v>1946</v>
      </c>
      <c r="B50" s="62">
        <v>11095211</v>
      </c>
      <c r="C50" s="57"/>
      <c r="D50" s="57"/>
      <c r="E50" s="57"/>
      <c r="F50" s="57"/>
      <c r="G50" s="1">
        <v>6986748</v>
      </c>
      <c r="H50" s="57">
        <v>5839506</v>
      </c>
      <c r="I50" s="57"/>
      <c r="J50" s="57">
        <v>2015592</v>
      </c>
      <c r="K50" s="57"/>
      <c r="L50" s="1">
        <v>1832800</v>
      </c>
      <c r="M50" s="57">
        <v>722074</v>
      </c>
      <c r="N50" s="57"/>
      <c r="O50" s="1">
        <v>174576000</v>
      </c>
      <c r="P50" s="1">
        <v>431256307</v>
      </c>
      <c r="Q50" s="1">
        <f t="shared" si="0"/>
        <v>634324238</v>
      </c>
      <c r="R50" s="1">
        <f t="shared" si="1"/>
        <v>4.4916982976772202</v>
      </c>
    </row>
    <row r="51" spans="1:18" x14ac:dyDescent="0.25">
      <c r="A51" s="40">
        <v>1947</v>
      </c>
      <c r="B51" s="62">
        <v>12372821</v>
      </c>
      <c r="C51" s="57"/>
      <c r="D51" s="57"/>
      <c r="E51" s="57"/>
      <c r="F51" s="57"/>
      <c r="G51" s="1">
        <v>7792221</v>
      </c>
      <c r="H51" s="57">
        <v>6884567</v>
      </c>
      <c r="I51" s="57"/>
      <c r="J51" s="57">
        <v>2174857</v>
      </c>
      <c r="K51" s="57"/>
      <c r="L51" s="1">
        <v>2099953</v>
      </c>
      <c r="M51" s="57">
        <v>817365</v>
      </c>
      <c r="N51" s="57"/>
      <c r="O51" s="1">
        <v>197720000</v>
      </c>
      <c r="P51" s="1">
        <v>464484692</v>
      </c>
      <c r="Q51" s="1">
        <f t="shared" si="0"/>
        <v>694346476</v>
      </c>
      <c r="R51" s="1">
        <f t="shared" si="1"/>
        <v>4.6290699400049959</v>
      </c>
    </row>
    <row r="52" spans="1:18" x14ac:dyDescent="0.25">
      <c r="A52" s="40">
        <v>1948</v>
      </c>
      <c r="B52" s="62">
        <v>13815846</v>
      </c>
      <c r="C52" s="57"/>
      <c r="D52" s="57"/>
      <c r="E52" s="57"/>
      <c r="F52" s="57"/>
      <c r="G52" s="1">
        <v>8548147</v>
      </c>
      <c r="H52" s="57">
        <v>7579954</v>
      </c>
      <c r="I52" s="57"/>
      <c r="J52" s="57">
        <v>2525528</v>
      </c>
      <c r="K52" s="57"/>
      <c r="L52" s="1">
        <v>2420541</v>
      </c>
      <c r="M52" s="57">
        <v>910926</v>
      </c>
      <c r="N52" s="57"/>
      <c r="O52" s="1">
        <v>226425000</v>
      </c>
      <c r="P52" s="1">
        <v>554377372</v>
      </c>
      <c r="Q52" s="1">
        <f t="shared" si="0"/>
        <v>816603314</v>
      </c>
      <c r="R52" s="1">
        <f t="shared" si="1"/>
        <v>4.3841289137849371</v>
      </c>
    </row>
    <row r="53" spans="1:18" x14ac:dyDescent="0.25">
      <c r="A53" s="40">
        <v>1949</v>
      </c>
      <c r="B53" s="62">
        <v>16294043</v>
      </c>
      <c r="C53" s="63"/>
      <c r="D53" s="63"/>
      <c r="E53" s="63"/>
      <c r="F53" s="63"/>
      <c r="G53" s="1">
        <v>9737254</v>
      </c>
      <c r="H53" s="57">
        <v>8379575</v>
      </c>
      <c r="I53" s="57"/>
      <c r="J53" s="57">
        <v>2965857</v>
      </c>
      <c r="K53" s="57"/>
      <c r="L53" s="1">
        <v>2808053</v>
      </c>
      <c r="M53" s="64">
        <v>1049961</v>
      </c>
      <c r="N53" s="64"/>
      <c r="O53" s="1">
        <v>260475000</v>
      </c>
      <c r="P53" s="1">
        <v>580652000</v>
      </c>
      <c r="Q53" s="1">
        <f t="shared" si="0"/>
        <v>882361743</v>
      </c>
      <c r="R53" s="1">
        <f t="shared" si="1"/>
        <v>4.6732242560520891</v>
      </c>
    </row>
    <row r="54" spans="1:18" x14ac:dyDescent="0.25">
      <c r="A54" s="40">
        <v>1950</v>
      </c>
      <c r="B54" s="62">
        <v>19034575</v>
      </c>
      <c r="C54" s="57"/>
      <c r="D54" s="57"/>
      <c r="E54" s="57"/>
      <c r="F54" s="57"/>
      <c r="G54" s="1">
        <v>11658885</v>
      </c>
      <c r="H54" s="57">
        <v>9995576</v>
      </c>
      <c r="I54" s="57"/>
      <c r="J54" s="57">
        <v>3491448</v>
      </c>
      <c r="K54" s="57"/>
      <c r="L54" s="1">
        <v>3424844</v>
      </c>
      <c r="M54" s="57">
        <v>1237117</v>
      </c>
      <c r="N54" s="57"/>
      <c r="O54" s="1">
        <v>304501000</v>
      </c>
      <c r="P54" s="1">
        <v>841792000</v>
      </c>
      <c r="Q54" s="1">
        <f t="shared" si="0"/>
        <v>1195135445</v>
      </c>
      <c r="R54" s="1">
        <f t="shared" si="1"/>
        <v>4.0867706839704683</v>
      </c>
    </row>
    <row r="55" spans="1:18" x14ac:dyDescent="0.25">
      <c r="A55" s="40">
        <v>1951</v>
      </c>
      <c r="B55" s="62">
        <v>24166870</v>
      </c>
      <c r="C55" s="57"/>
      <c r="D55" s="57"/>
      <c r="E55" s="57"/>
      <c r="F55" s="57"/>
      <c r="G55" s="1">
        <v>14849324</v>
      </c>
      <c r="H55" s="57">
        <v>12614922</v>
      </c>
      <c r="I55" s="57"/>
      <c r="J55" s="57">
        <v>4453992</v>
      </c>
      <c r="K55" s="57"/>
      <c r="L55" s="1">
        <v>4270946</v>
      </c>
      <c r="M55" s="57">
        <v>1604932</v>
      </c>
      <c r="N55" s="57"/>
      <c r="O55" s="1">
        <v>391529000</v>
      </c>
      <c r="P55" s="1">
        <v>1016828000</v>
      </c>
      <c r="Q55" s="1">
        <f t="shared" si="0"/>
        <v>1470317986</v>
      </c>
      <c r="R55" s="1">
        <f t="shared" si="1"/>
        <v>4.2141214750806979</v>
      </c>
    </row>
    <row r="56" spans="1:18" x14ac:dyDescent="0.25">
      <c r="A56" s="40">
        <v>1952</v>
      </c>
      <c r="B56" s="62">
        <v>29605365</v>
      </c>
      <c r="C56" s="57"/>
      <c r="D56" s="57"/>
      <c r="E56" s="57"/>
      <c r="F56" s="57"/>
      <c r="G56" s="1">
        <v>15457485</v>
      </c>
      <c r="H56" s="57">
        <v>13150403</v>
      </c>
      <c r="I56" s="57"/>
      <c r="J56" s="57">
        <v>5031698</v>
      </c>
      <c r="K56" s="57"/>
      <c r="L56" s="1">
        <v>4793057</v>
      </c>
      <c r="M56" s="57">
        <v>1780648</v>
      </c>
      <c r="N56" s="57"/>
      <c r="O56" s="1">
        <v>438313000</v>
      </c>
      <c r="P56" s="1">
        <v>1040067000</v>
      </c>
      <c r="Q56" s="1">
        <f t="shared" si="0"/>
        <v>1548198656</v>
      </c>
      <c r="R56" s="1">
        <f t="shared" si="1"/>
        <v>4.5096703662297974</v>
      </c>
    </row>
    <row r="57" spans="1:18" x14ac:dyDescent="0.25">
      <c r="A57" s="40">
        <v>1953</v>
      </c>
      <c r="B57" s="62">
        <v>31880636</v>
      </c>
      <c r="C57" s="57"/>
      <c r="D57" s="57"/>
      <c r="E57" s="57"/>
      <c r="F57" s="57"/>
      <c r="G57" s="1">
        <v>16911961</v>
      </c>
      <c r="H57" s="57">
        <v>15120409</v>
      </c>
      <c r="I57" s="57"/>
      <c r="J57" s="57">
        <v>5859116</v>
      </c>
      <c r="K57" s="57"/>
      <c r="L57" s="1">
        <v>5115479</v>
      </c>
      <c r="M57" s="57">
        <v>1943015</v>
      </c>
      <c r="N57" s="57"/>
      <c r="O57" s="1">
        <v>467489000</v>
      </c>
      <c r="P57" s="1">
        <v>1022790000</v>
      </c>
      <c r="Q57" s="1">
        <f t="shared" si="0"/>
        <v>1567109616</v>
      </c>
      <c r="R57" s="1">
        <f t="shared" si="1"/>
        <v>4.902695715447642</v>
      </c>
    </row>
    <row r="58" spans="1:18" x14ac:dyDescent="0.25">
      <c r="A58" s="40">
        <v>1954</v>
      </c>
      <c r="B58" s="62">
        <v>35003000</v>
      </c>
      <c r="C58" s="57"/>
      <c r="D58" s="57"/>
      <c r="E58" s="57"/>
      <c r="F58" s="57"/>
      <c r="G58" s="1">
        <v>18914000</v>
      </c>
      <c r="H58" s="57">
        <v>15120000</v>
      </c>
      <c r="I58" s="57"/>
      <c r="J58" s="57">
        <v>6935000</v>
      </c>
      <c r="K58" s="57"/>
      <c r="L58" s="1">
        <v>5950000</v>
      </c>
      <c r="M58" s="57">
        <v>2240000</v>
      </c>
      <c r="N58" s="57"/>
      <c r="O58" s="1">
        <v>498820000</v>
      </c>
      <c r="P58" s="1">
        <v>1067441000</v>
      </c>
      <c r="Q58" s="1">
        <f t="shared" si="0"/>
        <v>1650423000</v>
      </c>
      <c r="R58" s="1">
        <f t="shared" si="1"/>
        <v>5.0994199668812179</v>
      </c>
    </row>
    <row r="59" spans="1:18" x14ac:dyDescent="0.25">
      <c r="A59" s="40">
        <v>1955</v>
      </c>
      <c r="B59" s="62">
        <v>40938000</v>
      </c>
      <c r="C59" s="57"/>
      <c r="D59" s="57"/>
      <c r="E59" s="57"/>
      <c r="F59" s="57"/>
      <c r="G59" s="1">
        <v>22215000</v>
      </c>
      <c r="H59" s="57">
        <v>15120000</v>
      </c>
      <c r="I59" s="57"/>
      <c r="J59" s="57">
        <v>7828000</v>
      </c>
      <c r="K59" s="57"/>
      <c r="L59" s="1">
        <v>6804000</v>
      </c>
      <c r="M59" s="57">
        <v>2452000</v>
      </c>
      <c r="N59" s="57"/>
      <c r="O59" s="1">
        <v>540959000</v>
      </c>
      <c r="P59" s="1">
        <v>1138358000</v>
      </c>
      <c r="Q59" s="1">
        <f t="shared" si="0"/>
        <v>1774674000</v>
      </c>
      <c r="R59" s="1">
        <f t="shared" si="1"/>
        <v>5.3732122068616546</v>
      </c>
    </row>
    <row r="60" spans="1:18" x14ac:dyDescent="0.25">
      <c r="A60" s="40">
        <v>1956</v>
      </c>
      <c r="B60" s="62">
        <v>46403000</v>
      </c>
      <c r="C60" s="57"/>
      <c r="D60" s="57"/>
      <c r="E60" s="57"/>
      <c r="F60" s="57"/>
      <c r="G60" s="1">
        <v>25299000</v>
      </c>
      <c r="H60" s="57">
        <v>19503000</v>
      </c>
      <c r="I60" s="57"/>
      <c r="J60" s="57">
        <v>8921000</v>
      </c>
      <c r="K60" s="57"/>
      <c r="L60" s="1">
        <v>7232000</v>
      </c>
      <c r="M60" s="57">
        <v>2697000</v>
      </c>
      <c r="N60" s="57"/>
      <c r="O60" s="1">
        <v>583875000</v>
      </c>
      <c r="P60" s="1">
        <v>1311835000</v>
      </c>
      <c r="Q60" s="1">
        <f t="shared" si="0"/>
        <v>2005765000</v>
      </c>
      <c r="R60" s="1">
        <f t="shared" si="1"/>
        <v>5.4869339129957897</v>
      </c>
    </row>
    <row r="61" spans="1:18" x14ac:dyDescent="0.25">
      <c r="A61" s="40">
        <v>1957</v>
      </c>
      <c r="B61" s="62">
        <v>50510000</v>
      </c>
      <c r="C61" s="57"/>
      <c r="D61" s="57"/>
      <c r="E61" s="57"/>
      <c r="F61" s="57"/>
      <c r="G61" s="1">
        <v>27210000</v>
      </c>
      <c r="H61" s="57">
        <v>20870000</v>
      </c>
      <c r="I61" s="57"/>
      <c r="J61" s="57">
        <v>9115000</v>
      </c>
      <c r="K61" s="57"/>
      <c r="L61" s="1">
        <v>7751000</v>
      </c>
      <c r="M61" s="57">
        <v>2828000</v>
      </c>
      <c r="N61" s="57"/>
      <c r="O61" s="1">
        <v>612200000</v>
      </c>
      <c r="P61" s="1">
        <v>1323771000</v>
      </c>
      <c r="Q61" s="1">
        <f t="shared" si="0"/>
        <v>2054255000</v>
      </c>
      <c r="R61" s="1">
        <f t="shared" si="1"/>
        <v>5.7579998588296002</v>
      </c>
    </row>
    <row r="62" spans="1:18" x14ac:dyDescent="0.25">
      <c r="A62" s="40">
        <v>1958</v>
      </c>
      <c r="B62" s="62">
        <v>54024000</v>
      </c>
      <c r="C62" s="57"/>
      <c r="D62" s="57"/>
      <c r="E62" s="57"/>
      <c r="F62" s="57"/>
      <c r="G62" s="1">
        <v>29332000</v>
      </c>
      <c r="H62" s="57">
        <v>23184000</v>
      </c>
      <c r="I62" s="57"/>
      <c r="J62" s="57">
        <v>10024000</v>
      </c>
      <c r="K62" s="57"/>
      <c r="L62" s="1">
        <v>8343000</v>
      </c>
      <c r="M62" s="57">
        <v>3149000</v>
      </c>
      <c r="N62" s="57"/>
      <c r="O62" s="1">
        <v>647276000</v>
      </c>
      <c r="P62" s="1">
        <v>1296050000</v>
      </c>
      <c r="Q62" s="1">
        <f t="shared" si="0"/>
        <v>2071382000</v>
      </c>
      <c r="R62" s="1">
        <f t="shared" si="1"/>
        <v>6.1821527849522679</v>
      </c>
    </row>
    <row r="63" spans="1:18" x14ac:dyDescent="0.25">
      <c r="A63" s="40">
        <v>1959</v>
      </c>
      <c r="B63" s="62">
        <v>63777000</v>
      </c>
      <c r="C63" s="57"/>
      <c r="D63" s="57"/>
      <c r="E63" s="57"/>
      <c r="F63" s="57"/>
      <c r="G63" s="1">
        <v>14815000</v>
      </c>
      <c r="H63" s="57">
        <v>14296000</v>
      </c>
      <c r="I63" s="57"/>
      <c r="J63" s="57">
        <v>556000</v>
      </c>
      <c r="K63" s="57"/>
      <c r="L63" s="1">
        <v>747000</v>
      </c>
      <c r="M63" s="57">
        <v>1269000</v>
      </c>
      <c r="N63" s="57"/>
      <c r="O63" s="1">
        <v>702041000</v>
      </c>
      <c r="P63" s="1">
        <v>1438286000</v>
      </c>
      <c r="Q63" s="1">
        <f t="shared" si="0"/>
        <v>2235787000</v>
      </c>
      <c r="R63" s="1">
        <f t="shared" si="1"/>
        <v>4.2696374923013689</v>
      </c>
    </row>
    <row r="64" spans="1:18" x14ac:dyDescent="0.25">
      <c r="A64" s="40">
        <v>1960</v>
      </c>
      <c r="B64" s="62">
        <v>281021000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1">
        <v>756389000</v>
      </c>
      <c r="P64" s="1">
        <v>1638279000</v>
      </c>
      <c r="Q64" s="1">
        <f t="shared" si="0"/>
        <v>2675689000</v>
      </c>
      <c r="R64" s="1">
        <f t="shared" si="1"/>
        <v>10.502752748918128</v>
      </c>
    </row>
    <row r="65" spans="1:18" x14ac:dyDescent="0.25">
      <c r="A65" s="40">
        <v>1961</v>
      </c>
      <c r="B65" s="62">
        <v>316946000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1">
        <v>808395000</v>
      </c>
      <c r="P65" s="1">
        <v>1641542000</v>
      </c>
      <c r="Q65" s="1">
        <f t="shared" si="0"/>
        <v>2766883000</v>
      </c>
      <c r="R65" s="1">
        <f t="shared" si="1"/>
        <v>11.454983821144587</v>
      </c>
    </row>
    <row r="66" spans="1:18" x14ac:dyDescent="0.25">
      <c r="A66" s="40">
        <v>1962</v>
      </c>
      <c r="B66" s="62">
        <v>339900000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1">
        <v>847871000</v>
      </c>
      <c r="P66" s="1">
        <v>1685386000</v>
      </c>
      <c r="Q66" s="1">
        <f t="shared" si="0"/>
        <v>2873157000</v>
      </c>
      <c r="R66" s="1">
        <f t="shared" si="1"/>
        <v>11.830192363313248</v>
      </c>
    </row>
    <row r="67" spans="1:18" x14ac:dyDescent="0.25">
      <c r="A67" s="40">
        <v>1963</v>
      </c>
      <c r="B67" s="62">
        <v>366975000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1">
        <v>914667000</v>
      </c>
      <c r="P67" s="1">
        <v>1904688000</v>
      </c>
      <c r="Q67" s="1">
        <f t="shared" si="0"/>
        <v>3186330000</v>
      </c>
      <c r="R67" s="1">
        <f t="shared" si="1"/>
        <v>11.517168654847426</v>
      </c>
    </row>
    <row r="68" spans="1:18" x14ac:dyDescent="0.25">
      <c r="A68" s="40">
        <v>1964</v>
      </c>
      <c r="B68" s="62">
        <v>318883000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1">
        <v>1965133000</v>
      </c>
      <c r="P68" s="1">
        <v>3998000000</v>
      </c>
      <c r="Q68" s="1">
        <f t="shared" si="0"/>
        <v>6282016000</v>
      </c>
      <c r="R68" s="1">
        <f t="shared" si="1"/>
        <v>5.0761252438707576</v>
      </c>
    </row>
    <row r="69" spans="1:18" x14ac:dyDescent="0.25">
      <c r="A69" s="40">
        <v>1965</v>
      </c>
      <c r="B69" s="62">
        <v>345700000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1">
        <v>2120259000</v>
      </c>
      <c r="P69" s="1">
        <v>4522000000</v>
      </c>
      <c r="Q69" s="1">
        <f t="shared" si="0"/>
        <v>6987959000</v>
      </c>
      <c r="R69" s="1">
        <f t="shared" si="1"/>
        <v>4.9470811148147842</v>
      </c>
    </row>
    <row r="70" spans="1:18" x14ac:dyDescent="0.25">
      <c r="A70" s="40">
        <v>1966</v>
      </c>
      <c r="B70" s="62">
        <v>373532000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1">
        <v>2290254000</v>
      </c>
      <c r="P70" s="1">
        <v>5034000000</v>
      </c>
      <c r="Q70" s="1">
        <f t="shared" ref="Q70:Q75" si="2">B70+C70+D70+E70+F70+G70+H70+I70+J70+K70+L70+M70+N70+O70+P70</f>
        <v>7697786000</v>
      </c>
      <c r="R70" s="1">
        <f t="shared" ref="R70:R75" si="3">((B70+C70+D70+E70+F70+G70+H70+I70+J70+K70+L70+M70+N70)/Q70)*100</f>
        <v>4.8524601749126308</v>
      </c>
    </row>
    <row r="71" spans="1:18" x14ac:dyDescent="0.25">
      <c r="A71" s="40">
        <v>1967</v>
      </c>
      <c r="B71" s="62">
        <v>403929000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1">
        <v>2468603000</v>
      </c>
      <c r="P71" s="1">
        <v>5607000000</v>
      </c>
      <c r="Q71" s="1">
        <f t="shared" si="2"/>
        <v>8479532000</v>
      </c>
      <c r="R71" s="1">
        <f t="shared" si="3"/>
        <v>4.7635765747449277</v>
      </c>
    </row>
    <row r="72" spans="1:18" x14ac:dyDescent="0.25">
      <c r="A72" s="40">
        <v>1968</v>
      </c>
      <c r="B72" s="62">
        <v>675800000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1">
        <v>2699134000</v>
      </c>
      <c r="P72" s="1">
        <v>6569000000</v>
      </c>
      <c r="Q72" s="1">
        <f t="shared" si="2"/>
        <v>9943934000</v>
      </c>
      <c r="R72" s="1">
        <f t="shared" si="3"/>
        <v>6.7961030312550337</v>
      </c>
    </row>
    <row r="73" spans="1:18" x14ac:dyDescent="0.25">
      <c r="A73" s="40">
        <v>1969</v>
      </c>
      <c r="B73" s="62">
        <v>716500000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1">
        <v>3028390000</v>
      </c>
      <c r="P73" s="1">
        <v>7088000000</v>
      </c>
      <c r="Q73" s="1">
        <f t="shared" si="2"/>
        <v>10832890000</v>
      </c>
      <c r="R73" s="1">
        <f t="shared" si="3"/>
        <v>6.6141168238577146</v>
      </c>
    </row>
    <row r="74" spans="1:18" x14ac:dyDescent="0.25">
      <c r="A74" s="40">
        <v>1970</v>
      </c>
      <c r="B74" s="62">
        <v>791600000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1">
        <v>4718400000</v>
      </c>
      <c r="P74" s="1">
        <v>8190000000</v>
      </c>
      <c r="Q74" s="1">
        <f t="shared" si="2"/>
        <v>13700000000</v>
      </c>
      <c r="R74" s="1">
        <f t="shared" si="3"/>
        <v>5.7781021897810216</v>
      </c>
    </row>
    <row r="75" spans="1:18" x14ac:dyDescent="0.25">
      <c r="A75" s="40">
        <v>1971</v>
      </c>
      <c r="B75" s="62">
        <v>817800000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1">
        <v>5551300000</v>
      </c>
      <c r="P75" s="1">
        <v>9081000000</v>
      </c>
      <c r="Q75" s="1">
        <f t="shared" si="2"/>
        <v>15450100000</v>
      </c>
      <c r="R75" s="1">
        <f t="shared" si="3"/>
        <v>5.2931696234975822</v>
      </c>
    </row>
    <row r="76" spans="1:18" x14ac:dyDescent="0.25">
      <c r="A76" s="66" t="s">
        <v>161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</row>
    <row r="77" spans="1:18" x14ac:dyDescent="0.25">
      <c r="A77" s="40">
        <v>1972</v>
      </c>
      <c r="B77" s="62">
        <v>740000000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Q77" s="1">
        <v>11244000000</v>
      </c>
      <c r="R77" s="1">
        <f t="shared" ref="R77:R103" si="4">((B77+C77+D77+E77+F77+G77+H77+I77+J77+K77+L77+M77+N77)/Q77)*100</f>
        <v>6.5812877979366773</v>
      </c>
    </row>
    <row r="78" spans="1:18" x14ac:dyDescent="0.25">
      <c r="A78" s="40">
        <v>1973</v>
      </c>
      <c r="B78" s="62">
        <v>840000000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Q78" s="1">
        <v>12818000000</v>
      </c>
      <c r="R78" s="1">
        <f t="shared" si="4"/>
        <v>6.5532844437509761</v>
      </c>
    </row>
    <row r="79" spans="1:18" x14ac:dyDescent="0.25">
      <c r="A79" s="40">
        <v>1974</v>
      </c>
      <c r="B79" s="62">
        <v>992000000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Q79" s="1">
        <v>15364000000</v>
      </c>
      <c r="R79" s="1">
        <f t="shared" si="4"/>
        <v>6.4566519135641762</v>
      </c>
    </row>
    <row r="80" spans="1:18" x14ac:dyDescent="0.25">
      <c r="A80" s="40">
        <v>1975</v>
      </c>
      <c r="B80" s="62">
        <v>1351000000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Q80" s="1">
        <v>22150000000</v>
      </c>
      <c r="R80" s="1">
        <f t="shared" si="4"/>
        <v>6.0993227990970658</v>
      </c>
    </row>
    <row r="81" spans="1:18" x14ac:dyDescent="0.25">
      <c r="A81" s="40">
        <v>1976</v>
      </c>
      <c r="B81" s="62">
        <v>1703000000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Q81" s="1">
        <v>27863000000</v>
      </c>
      <c r="R81" s="1">
        <f t="shared" si="4"/>
        <v>6.1120482360119155</v>
      </c>
    </row>
    <row r="82" spans="1:18" x14ac:dyDescent="0.25">
      <c r="A82" s="40">
        <v>1977</v>
      </c>
      <c r="B82" s="62">
        <v>1831000000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Q82" s="1">
        <v>30698000000</v>
      </c>
      <c r="R82" s="1">
        <f t="shared" si="4"/>
        <v>5.9645579516580884</v>
      </c>
    </row>
    <row r="83" spans="1:18" x14ac:dyDescent="0.25">
      <c r="A83" s="40">
        <v>1978</v>
      </c>
      <c r="B83" s="62">
        <v>2085000000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Q83" s="1">
        <v>34472000000</v>
      </c>
      <c r="R83" s="1">
        <f t="shared" si="4"/>
        <v>6.0483870967741939</v>
      </c>
    </row>
    <row r="84" spans="1:18" x14ac:dyDescent="0.25">
      <c r="A84" s="40">
        <v>1979</v>
      </c>
      <c r="B84" s="62">
        <v>2338000000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Q84" s="1">
        <v>37528000000</v>
      </c>
      <c r="R84" s="1">
        <f t="shared" si="4"/>
        <v>6.2300149221914305</v>
      </c>
    </row>
    <row r="85" spans="1:18" x14ac:dyDescent="0.25">
      <c r="A85" s="40">
        <v>1980</v>
      </c>
      <c r="B85" s="62">
        <v>2634000000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Q85" s="1">
        <v>41964000000</v>
      </c>
      <c r="R85" s="1">
        <f t="shared" si="4"/>
        <v>6.2768086931655711</v>
      </c>
    </row>
    <row r="86" spans="1:18" x14ac:dyDescent="0.25">
      <c r="A86" s="40">
        <v>1981</v>
      </c>
      <c r="B86" s="62">
        <v>3040000000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Q86" s="1">
        <v>47979000000</v>
      </c>
      <c r="R86" s="1">
        <f t="shared" si="4"/>
        <v>6.3361053794368365</v>
      </c>
    </row>
    <row r="87" spans="1:18" x14ac:dyDescent="0.25">
      <c r="A87" s="40">
        <v>1982</v>
      </c>
      <c r="B87" s="62">
        <v>3508000000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Q87" s="1">
        <v>55215000000</v>
      </c>
      <c r="R87" s="1">
        <f t="shared" si="4"/>
        <v>6.3533460110477229</v>
      </c>
    </row>
    <row r="88" spans="1:18" x14ac:dyDescent="0.25">
      <c r="A88" s="40">
        <v>1983</v>
      </c>
      <c r="B88" s="62">
        <v>4348000000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Q88" s="1">
        <v>65115000000</v>
      </c>
      <c r="R88" s="1">
        <f t="shared" si="4"/>
        <v>6.6774168778315284</v>
      </c>
    </row>
    <row r="89" spans="1:18" x14ac:dyDescent="0.25">
      <c r="A89" s="40">
        <v>1984</v>
      </c>
      <c r="B89" s="62">
        <v>4808000000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Q89" s="1">
        <v>74715000000</v>
      </c>
      <c r="R89" s="1">
        <f t="shared" si="4"/>
        <v>6.4351201231345785</v>
      </c>
    </row>
    <row r="90" spans="1:18" x14ac:dyDescent="0.25">
      <c r="A90" s="40">
        <v>1985</v>
      </c>
      <c r="B90" s="62">
        <v>5549000000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Q90" s="1">
        <v>85444000000</v>
      </c>
      <c r="R90" s="1">
        <f t="shared" si="4"/>
        <v>6.4943120640419458</v>
      </c>
    </row>
    <row r="91" spans="1:18" x14ac:dyDescent="0.25">
      <c r="A91" s="40">
        <v>1986</v>
      </c>
      <c r="B91" s="62">
        <v>6140000000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Q91" s="1">
        <v>95209000000</v>
      </c>
      <c r="R91" s="1">
        <f t="shared" si="4"/>
        <v>6.4489701603839977</v>
      </c>
    </row>
    <row r="92" spans="1:18" x14ac:dyDescent="0.25">
      <c r="A92" s="40">
        <v>1987</v>
      </c>
      <c r="B92" s="62">
        <v>6615000000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Q92" s="1">
        <v>103927000000</v>
      </c>
      <c r="R92" s="1">
        <f t="shared" si="4"/>
        <v>6.3650446948338741</v>
      </c>
    </row>
    <row r="93" spans="1:18" x14ac:dyDescent="0.25">
      <c r="A93" s="40">
        <v>1988</v>
      </c>
      <c r="B93" s="62">
        <v>7161000000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Q93" s="1">
        <v>111852000000</v>
      </c>
      <c r="R93" s="1">
        <f t="shared" si="4"/>
        <v>6.4022100632979289</v>
      </c>
    </row>
    <row r="94" spans="1:18" x14ac:dyDescent="0.25">
      <c r="A94" s="40">
        <v>1989</v>
      </c>
      <c r="B94" s="62">
        <v>7928000000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Q94" s="1">
        <v>119212000000</v>
      </c>
      <c r="R94" s="1">
        <f t="shared" si="4"/>
        <v>6.6503372143743924</v>
      </c>
    </row>
    <row r="95" spans="1:18" x14ac:dyDescent="0.25">
      <c r="A95" s="40">
        <v>1990</v>
      </c>
      <c r="B95" s="62">
        <v>8824000000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Q95" s="1">
        <v>131677000000</v>
      </c>
      <c r="R95" s="1">
        <f t="shared" si="4"/>
        <v>6.7012462313084287</v>
      </c>
    </row>
    <row r="96" spans="1:18" x14ac:dyDescent="0.25">
      <c r="A96" s="40">
        <v>1991</v>
      </c>
      <c r="B96" s="62">
        <v>9365000000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Q96" s="1">
        <v>142703000000</v>
      </c>
      <c r="R96" s="1">
        <f t="shared" si="4"/>
        <v>6.5625810249258958</v>
      </c>
    </row>
    <row r="97" spans="1:18" x14ac:dyDescent="0.25">
      <c r="A97" s="40">
        <v>1992</v>
      </c>
      <c r="B97" s="62">
        <v>9365000000</v>
      </c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Q97" s="1">
        <v>153603000000</v>
      </c>
      <c r="R97" s="1">
        <f t="shared" si="4"/>
        <v>6.0968861285261351</v>
      </c>
    </row>
    <row r="98" spans="1:18" x14ac:dyDescent="0.25">
      <c r="A98" s="40">
        <v>1993</v>
      </c>
      <c r="B98" s="62">
        <v>10133000000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Q98" s="1">
        <v>162101000000</v>
      </c>
      <c r="R98" s="1">
        <f t="shared" si="4"/>
        <v>6.251041017637152</v>
      </c>
    </row>
    <row r="99" spans="1:18" x14ac:dyDescent="0.25">
      <c r="A99" s="40">
        <v>1994</v>
      </c>
      <c r="B99" s="62">
        <v>10220000000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Q99" s="1">
        <v>170599000000</v>
      </c>
      <c r="R99" s="1">
        <f t="shared" si="4"/>
        <v>5.9906564516790839</v>
      </c>
    </row>
    <row r="100" spans="1:18" x14ac:dyDescent="0.25">
      <c r="A100" s="40">
        <v>1995</v>
      </c>
      <c r="B100" s="62">
        <v>10575000000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Q100" s="1">
        <v>179150000000</v>
      </c>
      <c r="R100" s="1">
        <f t="shared" si="4"/>
        <v>5.902874686017304</v>
      </c>
    </row>
    <row r="101" spans="1:18" x14ac:dyDescent="0.25">
      <c r="A101" s="40">
        <v>1996</v>
      </c>
      <c r="B101" s="62">
        <v>11080000000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Q101" s="1">
        <v>188785000000</v>
      </c>
      <c r="R101" s="1">
        <f t="shared" si="4"/>
        <v>5.8691103636411794</v>
      </c>
    </row>
    <row r="102" spans="1:18" x14ac:dyDescent="0.25">
      <c r="A102" s="40">
        <v>1997</v>
      </c>
      <c r="B102" s="62">
        <v>11675000000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Q102" s="1">
        <v>197866000000</v>
      </c>
      <c r="R102" s="1">
        <f t="shared" si="4"/>
        <v>5.9004578856397769</v>
      </c>
    </row>
    <row r="103" spans="1:18" x14ac:dyDescent="0.25">
      <c r="A103" s="40">
        <v>1998</v>
      </c>
      <c r="B103" s="62">
        <v>12072000000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Q103" s="1">
        <v>204319000000</v>
      </c>
      <c r="R103" s="1">
        <f t="shared" si="4"/>
        <v>5.9084079307357609</v>
      </c>
    </row>
    <row r="104" spans="1:18" x14ac:dyDescent="0.25">
      <c r="A104" s="40">
        <v>1999</v>
      </c>
    </row>
    <row r="105" spans="1:18" x14ac:dyDescent="0.25">
      <c r="A105" s="40">
        <v>2000</v>
      </c>
    </row>
    <row r="106" spans="1:18" x14ac:dyDescent="0.25">
      <c r="A106" s="40">
        <v>2001</v>
      </c>
    </row>
    <row r="107" spans="1:18" x14ac:dyDescent="0.25">
      <c r="A107" s="40">
        <v>2002</v>
      </c>
    </row>
    <row r="108" spans="1:18" x14ac:dyDescent="0.25">
      <c r="A108" s="40">
        <v>2003</v>
      </c>
    </row>
    <row r="109" spans="1:18" x14ac:dyDescent="0.25">
      <c r="A109" s="40">
        <v>2004</v>
      </c>
    </row>
    <row r="110" spans="1:18" x14ac:dyDescent="0.25">
      <c r="A110" s="40">
        <v>2005</v>
      </c>
    </row>
    <row r="111" spans="1:18" x14ac:dyDescent="0.25">
      <c r="A111" s="40">
        <v>2006</v>
      </c>
    </row>
    <row r="112" spans="1:18" x14ac:dyDescent="0.25">
      <c r="A112" s="40">
        <v>2007</v>
      </c>
    </row>
    <row r="113" spans="1:1" x14ac:dyDescent="0.25">
      <c r="A113" s="40">
        <v>2008</v>
      </c>
    </row>
    <row r="114" spans="1:1" x14ac:dyDescent="0.25">
      <c r="A114" s="40">
        <v>2009</v>
      </c>
    </row>
    <row r="115" spans="1:1" x14ac:dyDescent="0.25">
      <c r="A115" s="40">
        <v>2010</v>
      </c>
    </row>
    <row r="116" spans="1:1" x14ac:dyDescent="0.25">
      <c r="A116" s="40">
        <v>2011</v>
      </c>
    </row>
  </sheetData>
  <mergeCells count="167">
    <mergeCell ref="A1:R1"/>
    <mergeCell ref="B100:N100"/>
    <mergeCell ref="B101:N101"/>
    <mergeCell ref="B102:N102"/>
    <mergeCell ref="A76:R76"/>
    <mergeCell ref="B103:N103"/>
    <mergeCell ref="B95:N95"/>
    <mergeCell ref="B96:N96"/>
    <mergeCell ref="B97:N97"/>
    <mergeCell ref="B98:N98"/>
    <mergeCell ref="B99:N99"/>
    <mergeCell ref="B90:N90"/>
    <mergeCell ref="B91:N91"/>
    <mergeCell ref="B92:N92"/>
    <mergeCell ref="B93:N93"/>
    <mergeCell ref="B94:N94"/>
    <mergeCell ref="B85:N85"/>
    <mergeCell ref="B86:N86"/>
    <mergeCell ref="B87:N87"/>
    <mergeCell ref="B88:N88"/>
    <mergeCell ref="B89:N89"/>
    <mergeCell ref="B80:N80"/>
    <mergeCell ref="B81:N81"/>
    <mergeCell ref="B82:N82"/>
    <mergeCell ref="B83:N83"/>
    <mergeCell ref="B84:N84"/>
    <mergeCell ref="B78:N78"/>
    <mergeCell ref="B79:N79"/>
    <mergeCell ref="B73:N73"/>
    <mergeCell ref="B74:N74"/>
    <mergeCell ref="B75:N75"/>
    <mergeCell ref="B77:N77"/>
    <mergeCell ref="B68:N68"/>
    <mergeCell ref="B69:N69"/>
    <mergeCell ref="B70:N70"/>
    <mergeCell ref="B71:N71"/>
    <mergeCell ref="B72:N72"/>
    <mergeCell ref="B65:N65"/>
    <mergeCell ref="B66:N66"/>
    <mergeCell ref="B67:N67"/>
    <mergeCell ref="H50:I50"/>
    <mergeCell ref="J50:K50"/>
    <mergeCell ref="M50:N50"/>
    <mergeCell ref="B63:F63"/>
    <mergeCell ref="H63:I63"/>
    <mergeCell ref="J63:K63"/>
    <mergeCell ref="M63:N63"/>
    <mergeCell ref="J61:K61"/>
    <mergeCell ref="J62:K62"/>
    <mergeCell ref="M55:N55"/>
    <mergeCell ref="M56:N56"/>
    <mergeCell ref="M57:N57"/>
    <mergeCell ref="M58:N58"/>
    <mergeCell ref="M59:N59"/>
    <mergeCell ref="M60:N60"/>
    <mergeCell ref="M61:N61"/>
    <mergeCell ref="M62:N62"/>
    <mergeCell ref="B64:N64"/>
    <mergeCell ref="J56:K56"/>
    <mergeCell ref="J57:K57"/>
    <mergeCell ref="J58:K58"/>
    <mergeCell ref="J59:K59"/>
    <mergeCell ref="J60:K60"/>
    <mergeCell ref="B61:F61"/>
    <mergeCell ref="B62:F62"/>
    <mergeCell ref="H55:I55"/>
    <mergeCell ref="H56:I56"/>
    <mergeCell ref="H57:I57"/>
    <mergeCell ref="H58:I58"/>
    <mergeCell ref="H59:I59"/>
    <mergeCell ref="H60:I60"/>
    <mergeCell ref="H61:I61"/>
    <mergeCell ref="H62:I62"/>
    <mergeCell ref="B56:F56"/>
    <mergeCell ref="B57:F57"/>
    <mergeCell ref="B58:F58"/>
    <mergeCell ref="B59:F59"/>
    <mergeCell ref="B60:F60"/>
    <mergeCell ref="B54:F54"/>
    <mergeCell ref="H54:I54"/>
    <mergeCell ref="J54:K54"/>
    <mergeCell ref="M54:N54"/>
    <mergeCell ref="B55:F55"/>
    <mergeCell ref="J55:K55"/>
    <mergeCell ref="B53:F53"/>
    <mergeCell ref="H53:I53"/>
    <mergeCell ref="J53:K53"/>
    <mergeCell ref="M53:N53"/>
    <mergeCell ref="B52:F52"/>
    <mergeCell ref="H52:I52"/>
    <mergeCell ref="J52:K52"/>
    <mergeCell ref="M52:N52"/>
    <mergeCell ref="B51:F51"/>
    <mergeCell ref="H51:I51"/>
    <mergeCell ref="J51:K51"/>
    <mergeCell ref="M51:N51"/>
    <mergeCell ref="B50:F50"/>
    <mergeCell ref="M47:N47"/>
    <mergeCell ref="M49:N49"/>
    <mergeCell ref="J46:K46"/>
    <mergeCell ref="J49:K49"/>
    <mergeCell ref="B49:F49"/>
    <mergeCell ref="H49:I49"/>
    <mergeCell ref="B43:F43"/>
    <mergeCell ref="H43:I43"/>
    <mergeCell ref="J43:K43"/>
    <mergeCell ref="M43:N43"/>
    <mergeCell ref="B42:F42"/>
    <mergeCell ref="H42:I42"/>
    <mergeCell ref="J42:K42"/>
    <mergeCell ref="M42:N42"/>
    <mergeCell ref="M21:N21"/>
    <mergeCell ref="M22:N22"/>
    <mergeCell ref="M23:N23"/>
    <mergeCell ref="M24:N24"/>
    <mergeCell ref="M25:N25"/>
    <mergeCell ref="M18:N18"/>
    <mergeCell ref="M19:N19"/>
    <mergeCell ref="M20:N20"/>
    <mergeCell ref="M10:N10"/>
    <mergeCell ref="M11:N11"/>
    <mergeCell ref="M12:N12"/>
    <mergeCell ref="M13:N13"/>
    <mergeCell ref="M14:N14"/>
    <mergeCell ref="B41:F41"/>
    <mergeCell ref="H41:I41"/>
    <mergeCell ref="J41:K41"/>
    <mergeCell ref="M41:N41"/>
    <mergeCell ref="H24:I24"/>
    <mergeCell ref="H23:I23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8:I18"/>
    <mergeCell ref="H19:I19"/>
    <mergeCell ref="H20:I20"/>
    <mergeCell ref="H21:I21"/>
    <mergeCell ref="H22:I22"/>
    <mergeCell ref="B2:N2"/>
    <mergeCell ref="M3:N3"/>
    <mergeCell ref="M17:N17"/>
    <mergeCell ref="B3:F3"/>
    <mergeCell ref="J3:K3"/>
    <mergeCell ref="H3:I3"/>
    <mergeCell ref="H17:I17"/>
    <mergeCell ref="B5:C5"/>
    <mergeCell ref="B6:C6"/>
    <mergeCell ref="B7:C7"/>
    <mergeCell ref="B12:C12"/>
    <mergeCell ref="B11:C11"/>
    <mergeCell ref="B10:C10"/>
    <mergeCell ref="B8:C8"/>
    <mergeCell ref="B9:C9"/>
    <mergeCell ref="M5:N5"/>
    <mergeCell ref="M6:N6"/>
    <mergeCell ref="M7:N7"/>
    <mergeCell ref="M8:N8"/>
    <mergeCell ref="M9:N9"/>
    <mergeCell ref="M15:N15"/>
    <mergeCell ref="M16:N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6"/>
  <sheetViews>
    <sheetView workbookViewId="0">
      <selection activeCell="A22" sqref="A22:A34"/>
    </sheetView>
  </sheetViews>
  <sheetFormatPr defaultRowHeight="15" x14ac:dyDescent="0.25"/>
  <cols>
    <col min="1" max="1" width="5" bestFit="1" customWidth="1"/>
    <col min="2" max="3" width="30" bestFit="1" customWidth="1"/>
    <col min="4" max="4" width="11" bestFit="1" customWidth="1"/>
  </cols>
  <sheetData>
    <row r="1" spans="1:4" x14ac:dyDescent="0.25">
      <c r="A1" s="67" t="s">
        <v>180</v>
      </c>
      <c r="B1" s="67"/>
      <c r="C1" s="67"/>
      <c r="D1" s="67"/>
    </row>
    <row r="2" spans="1:4" x14ac:dyDescent="0.25">
      <c r="A2" s="8" t="s">
        <v>0</v>
      </c>
      <c r="B2" s="8" t="s">
        <v>40</v>
      </c>
      <c r="C2" s="8" t="s">
        <v>41</v>
      </c>
      <c r="D2" s="8" t="s">
        <v>55</v>
      </c>
    </row>
    <row r="3" spans="1:4" x14ac:dyDescent="0.25">
      <c r="A3" s="7">
        <v>1960</v>
      </c>
      <c r="D3" s="1">
        <v>13.5</v>
      </c>
    </row>
    <row r="4" spans="1:4" x14ac:dyDescent="0.25">
      <c r="A4" s="7">
        <v>1961</v>
      </c>
      <c r="D4" s="1">
        <v>13.4</v>
      </c>
    </row>
    <row r="5" spans="1:4" x14ac:dyDescent="0.25">
      <c r="A5" s="7">
        <v>1962</v>
      </c>
      <c r="D5" s="1">
        <v>14</v>
      </c>
    </row>
    <row r="6" spans="1:4" x14ac:dyDescent="0.25">
      <c r="A6" s="7">
        <v>1963</v>
      </c>
      <c r="D6" s="1">
        <v>14.3</v>
      </c>
    </row>
    <row r="7" spans="1:4" x14ac:dyDescent="0.25">
      <c r="A7" s="7">
        <v>1964</v>
      </c>
      <c r="D7" s="1">
        <v>14.2</v>
      </c>
    </row>
    <row r="8" spans="1:4" x14ac:dyDescent="0.25">
      <c r="A8" s="7">
        <v>1965</v>
      </c>
      <c r="D8" s="1">
        <v>14.8</v>
      </c>
    </row>
    <row r="9" spans="1:4" x14ac:dyDescent="0.25">
      <c r="A9" s="7">
        <v>1966</v>
      </c>
      <c r="D9" s="1">
        <v>15.4</v>
      </c>
    </row>
    <row r="10" spans="1:4" x14ac:dyDescent="0.25">
      <c r="A10" s="7">
        <v>1967</v>
      </c>
      <c r="D10" s="1">
        <v>15.3</v>
      </c>
    </row>
    <row r="11" spans="1:4" x14ac:dyDescent="0.25">
      <c r="A11" s="7">
        <v>1968</v>
      </c>
      <c r="D11" s="1">
        <v>14.7</v>
      </c>
    </row>
    <row r="12" spans="1:4" x14ac:dyDescent="0.25">
      <c r="A12" s="7">
        <v>1969</v>
      </c>
      <c r="D12" s="1">
        <v>14.6</v>
      </c>
    </row>
    <row r="13" spans="1:4" x14ac:dyDescent="0.25">
      <c r="A13" s="7">
        <v>1970</v>
      </c>
      <c r="D13" s="1">
        <v>14.4</v>
      </c>
    </row>
    <row r="14" spans="1:4" x14ac:dyDescent="0.25">
      <c r="A14" s="7">
        <v>1971</v>
      </c>
      <c r="D14" s="1">
        <v>14.9</v>
      </c>
    </row>
    <row r="15" spans="1:4" x14ac:dyDescent="0.25">
      <c r="A15" s="7">
        <v>1972</v>
      </c>
      <c r="B15" s="1"/>
      <c r="C15" s="1"/>
      <c r="D15" s="1">
        <v>15.2</v>
      </c>
    </row>
    <row r="16" spans="1:4" x14ac:dyDescent="0.25">
      <c r="A16" s="7">
        <v>1973</v>
      </c>
      <c r="B16" s="1"/>
      <c r="C16" s="1"/>
      <c r="D16" s="1">
        <v>14.7</v>
      </c>
    </row>
    <row r="17" spans="1:4" x14ac:dyDescent="0.25">
      <c r="A17" s="7">
        <v>1974</v>
      </c>
      <c r="B17" s="1"/>
      <c r="C17" s="1"/>
      <c r="D17" s="1">
        <v>14.7</v>
      </c>
    </row>
    <row r="18" spans="1:4" s="21" customFormat="1" x14ac:dyDescent="0.25">
      <c r="A18" s="67" t="s">
        <v>161</v>
      </c>
      <c r="B18" s="67"/>
      <c r="C18" s="67"/>
      <c r="D18" s="67"/>
    </row>
    <row r="19" spans="1:4" x14ac:dyDescent="0.25">
      <c r="A19" s="7">
        <v>1975</v>
      </c>
      <c r="B19" s="1">
        <v>4452664549.4647598</v>
      </c>
      <c r="C19" s="1">
        <v>21980625422.4109</v>
      </c>
      <c r="D19" s="1">
        <f t="shared" ref="D19:D38" si="0">(B19/C19)*100</f>
        <v>20.257224095748132</v>
      </c>
    </row>
    <row r="20" spans="1:4" x14ac:dyDescent="0.25">
      <c r="A20" s="7">
        <v>1976</v>
      </c>
      <c r="B20" s="1">
        <v>4899602479.5971003</v>
      </c>
      <c r="C20" s="1">
        <v>24516180606.5275</v>
      </c>
      <c r="D20" s="1">
        <f t="shared" si="0"/>
        <v>19.985178597895334</v>
      </c>
    </row>
    <row r="21" spans="1:4" x14ac:dyDescent="0.25">
      <c r="A21" s="7">
        <v>1977</v>
      </c>
      <c r="B21" s="1">
        <v>5419939972.2389803</v>
      </c>
      <c r="C21" s="1">
        <v>26931098885.925499</v>
      </c>
      <c r="D21" s="1">
        <f t="shared" si="0"/>
        <v>20.125209131631472</v>
      </c>
    </row>
    <row r="22" spans="1:4" x14ac:dyDescent="0.25">
      <c r="A22" s="7">
        <v>1978</v>
      </c>
      <c r="B22" s="1">
        <v>5931556724.7807102</v>
      </c>
      <c r="C22" s="1">
        <v>30286403639.455601</v>
      </c>
      <c r="D22" s="1">
        <f t="shared" si="0"/>
        <v>19.584883023395282</v>
      </c>
    </row>
    <row r="23" spans="1:4" x14ac:dyDescent="0.25">
      <c r="A23" s="7">
        <v>1979</v>
      </c>
      <c r="B23" s="1">
        <v>6139401030.5007896</v>
      </c>
      <c r="C23" s="1">
        <v>32556702978.859402</v>
      </c>
      <c r="D23" s="1">
        <f t="shared" si="0"/>
        <v>18.857563784905956</v>
      </c>
    </row>
    <row r="24" spans="1:4" x14ac:dyDescent="0.25">
      <c r="A24" s="7">
        <v>1980</v>
      </c>
      <c r="B24" s="1">
        <v>6748399380.8274498</v>
      </c>
      <c r="C24" s="1">
        <v>35329171602.363297</v>
      </c>
      <c r="D24" s="1">
        <f t="shared" si="0"/>
        <v>19.101493396963843</v>
      </c>
    </row>
    <row r="25" spans="1:4" x14ac:dyDescent="0.25">
      <c r="A25" s="7">
        <v>1981</v>
      </c>
      <c r="B25" s="1">
        <v>7451872415.5723305</v>
      </c>
      <c r="C25" s="1">
        <v>38784764867.045097</v>
      </c>
      <c r="D25" s="1">
        <f t="shared" si="0"/>
        <v>19.213401038055768</v>
      </c>
    </row>
    <row r="26" spans="1:4" x14ac:dyDescent="0.25">
      <c r="A26" s="7">
        <v>1982</v>
      </c>
      <c r="B26" s="1">
        <v>7869014483.6958504</v>
      </c>
      <c r="C26" s="1">
        <v>42003444692.3395</v>
      </c>
      <c r="D26" s="1">
        <f t="shared" si="0"/>
        <v>18.734212256479491</v>
      </c>
    </row>
    <row r="27" spans="1:4" x14ac:dyDescent="0.25">
      <c r="A27" s="7">
        <v>1983</v>
      </c>
      <c r="B27" s="1">
        <v>8112468478.1581802</v>
      </c>
      <c r="C27" s="1">
        <v>44863120716.844803</v>
      </c>
      <c r="D27" s="1">
        <f t="shared" si="0"/>
        <v>18.082711029757196</v>
      </c>
    </row>
    <row r="28" spans="1:4" x14ac:dyDescent="0.25">
      <c r="A28" s="7">
        <v>1984</v>
      </c>
      <c r="B28" s="1">
        <v>8438769503.5718699</v>
      </c>
      <c r="C28" s="1">
        <v>47332543621.868698</v>
      </c>
      <c r="D28" s="1">
        <f t="shared" si="0"/>
        <v>17.828683729713966</v>
      </c>
    </row>
    <row r="29" spans="1:4" x14ac:dyDescent="0.25">
      <c r="A29" s="7">
        <v>1985</v>
      </c>
      <c r="B29" s="1">
        <v>8993989956.6143093</v>
      </c>
      <c r="C29" s="1">
        <v>50907320334.5858</v>
      </c>
      <c r="D29" s="1">
        <f t="shared" si="0"/>
        <v>17.667380442540999</v>
      </c>
    </row>
    <row r="30" spans="1:4" x14ac:dyDescent="0.25">
      <c r="A30" s="7">
        <v>1986</v>
      </c>
      <c r="B30" s="1">
        <v>9602988306.9409809</v>
      </c>
      <c r="C30" s="1">
        <v>54365820512.634102</v>
      </c>
      <c r="D30" s="1">
        <f t="shared" si="0"/>
        <v>17.663650095576756</v>
      </c>
    </row>
    <row r="31" spans="1:4" x14ac:dyDescent="0.25">
      <c r="A31" s="7">
        <v>1987</v>
      </c>
      <c r="B31" s="1">
        <v>10046292595.364901</v>
      </c>
      <c r="C31" s="1">
        <v>56878120389.817101</v>
      </c>
      <c r="D31" s="1">
        <f t="shared" si="0"/>
        <v>17.662842102573226</v>
      </c>
    </row>
    <row r="32" spans="1:4" x14ac:dyDescent="0.25">
      <c r="A32" s="7">
        <v>1988</v>
      </c>
      <c r="B32" s="1">
        <v>10328263191.936199</v>
      </c>
      <c r="C32" s="1">
        <v>58405703364.025497</v>
      </c>
      <c r="D32" s="1">
        <f t="shared" si="0"/>
        <v>17.683655186143699</v>
      </c>
    </row>
    <row r="33" spans="1:4" x14ac:dyDescent="0.25">
      <c r="A33" s="7">
        <v>1989</v>
      </c>
      <c r="B33" s="1">
        <v>10988132526.180401</v>
      </c>
      <c r="C33" s="1">
        <v>60879486639.099403</v>
      </c>
      <c r="D33" s="1">
        <f t="shared" si="0"/>
        <v>18.048990116029255</v>
      </c>
    </row>
    <row r="34" spans="1:4" x14ac:dyDescent="0.25">
      <c r="A34" s="7">
        <v>1990</v>
      </c>
      <c r="B34" s="1">
        <v>11848578882.7279</v>
      </c>
      <c r="C34" s="1">
        <v>65214421197.212303</v>
      </c>
      <c r="D34" s="1">
        <f t="shared" si="0"/>
        <v>18.168648383609952</v>
      </c>
    </row>
    <row r="35" spans="1:4" x14ac:dyDescent="0.25">
      <c r="A35" s="7">
        <v>1991</v>
      </c>
      <c r="B35" s="1">
        <v>13236630015.334</v>
      </c>
      <c r="C35" s="1">
        <v>71366903337.863297</v>
      </c>
      <c r="D35" s="1">
        <f t="shared" si="0"/>
        <v>18.547294889158213</v>
      </c>
    </row>
    <row r="36" spans="1:4" x14ac:dyDescent="0.25">
      <c r="A36" s="7">
        <v>1992</v>
      </c>
      <c r="B36" s="1">
        <v>14495323503.1213</v>
      </c>
      <c r="C36" s="1">
        <v>76578999004.382202</v>
      </c>
      <c r="D36" s="1">
        <f t="shared" si="0"/>
        <v>18.928588374851714</v>
      </c>
    </row>
    <row r="37" spans="1:4" x14ac:dyDescent="0.25">
      <c r="A37" s="7">
        <v>1993</v>
      </c>
      <c r="B37" s="1">
        <v>15800527604.775999</v>
      </c>
      <c r="C37" s="1">
        <v>83743086996.649796</v>
      </c>
      <c r="D37" s="1">
        <f t="shared" si="0"/>
        <v>18.867859033436531</v>
      </c>
    </row>
    <row r="38" spans="1:4" x14ac:dyDescent="0.25">
      <c r="A38" s="7">
        <v>1994</v>
      </c>
      <c r="B38" s="1">
        <v>16841929318.401501</v>
      </c>
      <c r="C38" s="1">
        <v>88158688400.688995</v>
      </c>
      <c r="D38" s="1">
        <f t="shared" si="0"/>
        <v>19.10410604324494</v>
      </c>
    </row>
    <row r="39" spans="1:4" x14ac:dyDescent="0.25">
      <c r="A39" s="67" t="s">
        <v>42</v>
      </c>
      <c r="B39" s="67"/>
      <c r="C39" s="67"/>
      <c r="D39" s="67"/>
    </row>
    <row r="40" spans="1:4" x14ac:dyDescent="0.25">
      <c r="A40" s="7">
        <v>1995</v>
      </c>
      <c r="B40" s="1">
        <v>18117.286544999999</v>
      </c>
      <c r="C40" s="1">
        <v>98428.374964000002</v>
      </c>
      <c r="D40" s="46">
        <f>(B40/C40)*100</f>
        <v>18.40656878834621</v>
      </c>
    </row>
    <row r="41" spans="1:4" x14ac:dyDescent="0.25">
      <c r="A41" s="7">
        <v>1996</v>
      </c>
      <c r="B41" s="1">
        <v>18498.581999999999</v>
      </c>
      <c r="C41" s="1">
        <v>100862.95785999999</v>
      </c>
      <c r="D41" s="46">
        <f t="shared" ref="D41:D56" si="1">(B41/C41)*100</f>
        <v>18.340312828894469</v>
      </c>
    </row>
    <row r="42" spans="1:4" x14ac:dyDescent="0.25">
      <c r="A42" s="7">
        <v>1997</v>
      </c>
      <c r="B42" s="1">
        <v>17360.9588</v>
      </c>
      <c r="C42" s="1">
        <v>98559.861088999998</v>
      </c>
      <c r="D42" s="46">
        <f t="shared" si="1"/>
        <v>17.614633998238872</v>
      </c>
    </row>
    <row r="43" spans="1:4" x14ac:dyDescent="0.25">
      <c r="A43" s="7">
        <v>1998</v>
      </c>
      <c r="B43" s="1">
        <v>18069.198213</v>
      </c>
      <c r="C43" s="1">
        <v>103073.66170900001</v>
      </c>
      <c r="D43" s="46">
        <f t="shared" si="1"/>
        <v>17.530373825287576</v>
      </c>
    </row>
    <row r="44" spans="1:4" x14ac:dyDescent="0.25">
      <c r="A44" s="7">
        <v>1999</v>
      </c>
      <c r="B44" s="1">
        <v>18841.188996000001</v>
      </c>
      <c r="C44" s="1">
        <v>106445.176167</v>
      </c>
      <c r="D44" s="46">
        <f t="shared" si="1"/>
        <v>17.700369029819054</v>
      </c>
    </row>
    <row r="45" spans="1:4" x14ac:dyDescent="0.25">
      <c r="A45" s="7">
        <v>2000</v>
      </c>
      <c r="B45" s="1">
        <v>18879.783909000002</v>
      </c>
      <c r="C45" s="1">
        <v>108287.04120399999</v>
      </c>
      <c r="D45" s="46">
        <f t="shared" si="1"/>
        <v>17.434942998795876</v>
      </c>
    </row>
    <row r="46" spans="1:4" x14ac:dyDescent="0.25">
      <c r="A46" s="7">
        <v>2001</v>
      </c>
      <c r="B46" s="1">
        <v>16869.420688999999</v>
      </c>
      <c r="C46" s="1">
        <v>109874.316857</v>
      </c>
      <c r="D46" s="46">
        <f t="shared" si="1"/>
        <v>15.353379362490447</v>
      </c>
    </row>
    <row r="47" spans="1:4" x14ac:dyDescent="0.25">
      <c r="A47" s="7">
        <v>2002</v>
      </c>
      <c r="B47" s="1">
        <v>17138.945403999998</v>
      </c>
      <c r="C47" s="1">
        <v>111750.796466</v>
      </c>
      <c r="D47" s="46">
        <f t="shared" si="1"/>
        <v>15.33675458788743</v>
      </c>
    </row>
    <row r="48" spans="1:4" x14ac:dyDescent="0.25">
      <c r="A48" s="7">
        <v>2003</v>
      </c>
      <c r="B48" s="1">
        <v>17692.067228</v>
      </c>
      <c r="C48" s="1">
        <v>115470.21883300001</v>
      </c>
      <c r="D48" s="46">
        <f t="shared" si="1"/>
        <v>15.321757771661742</v>
      </c>
    </row>
    <row r="49" spans="1:4" x14ac:dyDescent="0.25">
      <c r="A49" s="7">
        <v>2004</v>
      </c>
      <c r="B49" s="1">
        <v>18067.614878</v>
      </c>
      <c r="C49" s="1">
        <v>126173.065009</v>
      </c>
      <c r="D49" s="46">
        <f t="shared" si="1"/>
        <v>14.31970831231787</v>
      </c>
    </row>
    <row r="50" spans="1:4" x14ac:dyDescent="0.25">
      <c r="A50" s="7">
        <v>2005</v>
      </c>
      <c r="B50" s="1">
        <v>18754.665486999998</v>
      </c>
      <c r="C50" s="1">
        <v>122585.30512800001</v>
      </c>
      <c r="D50" s="46">
        <f t="shared" si="1"/>
        <v>15.299277076821665</v>
      </c>
    </row>
    <row r="51" spans="1:4" x14ac:dyDescent="0.25">
      <c r="A51" s="7">
        <v>2006</v>
      </c>
      <c r="B51" s="1">
        <v>19430.013604</v>
      </c>
      <c r="C51" s="1">
        <v>127293.27576600001</v>
      </c>
      <c r="D51" s="46">
        <f t="shared" si="1"/>
        <v>15.263974854192378</v>
      </c>
    </row>
    <row r="52" spans="1:4" x14ac:dyDescent="0.25">
      <c r="A52" s="7">
        <v>2007</v>
      </c>
      <c r="B52" s="1">
        <v>20343.155584</v>
      </c>
      <c r="C52" s="1">
        <v>133180.42097000001</v>
      </c>
      <c r="D52" s="46">
        <f t="shared" si="1"/>
        <v>15.274884578253783</v>
      </c>
    </row>
    <row r="53" spans="1:4" x14ac:dyDescent="0.25">
      <c r="A53" s="7">
        <v>2008</v>
      </c>
      <c r="B53" s="1">
        <v>21627.157974000002</v>
      </c>
      <c r="C53" s="1">
        <v>139493.920239</v>
      </c>
      <c r="D53" s="46">
        <f t="shared" si="1"/>
        <v>15.504014753435424</v>
      </c>
    </row>
    <row r="54" spans="1:4" x14ac:dyDescent="0.25">
      <c r="A54" s="7">
        <v>2009</v>
      </c>
      <c r="B54" s="1">
        <v>22555.906103000001</v>
      </c>
      <c r="C54" s="1">
        <v>145332.92817999999</v>
      </c>
      <c r="D54" s="46">
        <f t="shared" si="1"/>
        <v>15.520162144578626</v>
      </c>
    </row>
    <row r="55" spans="1:4" x14ac:dyDescent="0.25">
      <c r="A55" s="7">
        <v>2010</v>
      </c>
      <c r="B55" s="1">
        <v>23365.196401000001</v>
      </c>
      <c r="C55" s="1">
        <v>150592.888057</v>
      </c>
      <c r="D55" s="46">
        <f t="shared" si="1"/>
        <v>15.51547134958736</v>
      </c>
    </row>
    <row r="56" spans="1:4" x14ac:dyDescent="0.25">
      <c r="A56" s="7">
        <v>2011</v>
      </c>
      <c r="B56" s="1">
        <v>23306.051780999998</v>
      </c>
      <c r="C56" s="1">
        <v>151994.367539</v>
      </c>
      <c r="D56" s="46">
        <f t="shared" si="1"/>
        <v>15.333496996209373</v>
      </c>
    </row>
  </sheetData>
  <mergeCells count="3">
    <mergeCell ref="A18:D18"/>
    <mergeCell ref="A39:D39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9"/>
  <sheetViews>
    <sheetView workbookViewId="0">
      <selection activeCell="F11" sqref="F11"/>
    </sheetView>
  </sheetViews>
  <sheetFormatPr defaultRowHeight="15" x14ac:dyDescent="0.25"/>
  <cols>
    <col min="1" max="1" width="5" bestFit="1" customWidth="1"/>
    <col min="2" max="3" width="30" bestFit="1" customWidth="1"/>
    <col min="4" max="4" width="11" bestFit="1" customWidth="1"/>
  </cols>
  <sheetData>
    <row r="1" spans="1:23" x14ac:dyDescent="0.25">
      <c r="A1" s="23"/>
      <c r="B1" s="23" t="s">
        <v>204</v>
      </c>
      <c r="C1" s="23" t="s">
        <v>205</v>
      </c>
      <c r="D1" s="23" t="s">
        <v>206</v>
      </c>
      <c r="E1" s="23" t="s">
        <v>207</v>
      </c>
      <c r="F1" s="23" t="s">
        <v>55</v>
      </c>
      <c r="G1" s="23" t="s">
        <v>208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 t="s">
        <v>209</v>
      </c>
      <c r="H2" s="23" t="s">
        <v>210</v>
      </c>
      <c r="I2" s="23" t="s">
        <v>211</v>
      </c>
      <c r="J2" s="23" t="s">
        <v>212</v>
      </c>
      <c r="K2" s="23" t="s">
        <v>213</v>
      </c>
      <c r="L2" s="23" t="s">
        <v>214</v>
      </c>
      <c r="M2" s="23" t="s">
        <v>215</v>
      </c>
      <c r="N2" s="23" t="s">
        <v>216</v>
      </c>
      <c r="O2" s="23" t="s">
        <v>217</v>
      </c>
      <c r="P2" s="23" t="s">
        <v>218</v>
      </c>
      <c r="Q2" s="23" t="s">
        <v>219</v>
      </c>
      <c r="R2" s="23" t="s">
        <v>220</v>
      </c>
      <c r="S2" s="23" t="s">
        <v>221</v>
      </c>
      <c r="T2" s="23" t="s">
        <v>222</v>
      </c>
      <c r="U2" s="23" t="s">
        <v>223</v>
      </c>
      <c r="V2" s="23" t="s">
        <v>224</v>
      </c>
      <c r="W2" s="23" t="s">
        <v>225</v>
      </c>
    </row>
    <row r="3" spans="1:23" x14ac:dyDescent="0.25">
      <c r="A3" s="23">
        <v>1880</v>
      </c>
      <c r="B3" s="23">
        <v>382908429</v>
      </c>
      <c r="C3" s="23">
        <v>10729214</v>
      </c>
      <c r="D3" s="23">
        <v>170182130</v>
      </c>
      <c r="E3" s="23"/>
      <c r="F3" s="48">
        <f>PRODUCT(1/(B3+C3+D3),(C3+D3))</f>
        <v>0.32086732793601402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x14ac:dyDescent="0.25">
      <c r="A4" s="23">
        <v>1890</v>
      </c>
      <c r="B4" s="23">
        <v>417893629</v>
      </c>
      <c r="C4" s="23">
        <v>11310447</v>
      </c>
      <c r="D4" s="23"/>
      <c r="E4" s="23"/>
      <c r="F4" s="48">
        <f>PRODUCT(1/(B4+C4+D5),(C4+D5))</f>
        <v>0.31326327333116205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x14ac:dyDescent="0.25">
      <c r="A5" s="23">
        <v>1892</v>
      </c>
      <c r="B5" s="23"/>
      <c r="C5" s="23"/>
      <c r="D5" s="23">
        <v>179316792</v>
      </c>
      <c r="E5" s="23"/>
      <c r="F5" s="48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x14ac:dyDescent="0.25">
      <c r="A6" s="23">
        <v>1900</v>
      </c>
      <c r="B6" s="23">
        <v>574158192</v>
      </c>
      <c r="C6" s="23">
        <v>18382348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x14ac:dyDescent="0.25">
      <c r="A7" s="23">
        <v>1905</v>
      </c>
      <c r="B7" s="23"/>
      <c r="C7" s="23">
        <v>24656013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25">
      <c r="A8" s="23">
        <v>1908</v>
      </c>
      <c r="B8" s="23">
        <v>770451013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x14ac:dyDescent="0.25">
      <c r="A9" s="23">
        <v>1909</v>
      </c>
      <c r="B9" s="23">
        <v>786197824</v>
      </c>
      <c r="C9" s="23">
        <v>26872836</v>
      </c>
      <c r="D9" s="23"/>
      <c r="E9" s="23">
        <f>SUM(G9:V9)</f>
        <v>160874629</v>
      </c>
      <c r="F9" s="48">
        <f>PRODUCT(1/(B9+C9+E9),(C9+E9))</f>
        <v>0.19277003248588023</v>
      </c>
      <c r="G9" s="23">
        <v>34899725</v>
      </c>
      <c r="H9" s="23">
        <v>50493276</v>
      </c>
      <c r="I9" s="23">
        <v>15867620</v>
      </c>
      <c r="J9" s="23">
        <v>12657160</v>
      </c>
      <c r="K9" s="23">
        <v>8099922</v>
      </c>
      <c r="L9" s="23">
        <v>7716808</v>
      </c>
      <c r="M9" s="23">
        <v>2121067</v>
      </c>
      <c r="N9" s="23">
        <v>5918348</v>
      </c>
      <c r="O9" s="23">
        <v>3055744</v>
      </c>
      <c r="P9" s="23">
        <v>1992240</v>
      </c>
      <c r="Q9" s="23">
        <v>2245500</v>
      </c>
      <c r="R9" s="23">
        <v>4596079</v>
      </c>
      <c r="S9" s="23">
        <v>932372</v>
      </c>
      <c r="T9" s="23">
        <v>1624849</v>
      </c>
      <c r="U9" s="23">
        <v>6074698</v>
      </c>
      <c r="V9" s="23">
        <v>2579221</v>
      </c>
      <c r="W9" s="23"/>
    </row>
    <row r="10" spans="1:23" x14ac:dyDescent="0.25">
      <c r="A10" s="23"/>
      <c r="B10" s="23"/>
      <c r="C10" s="23"/>
      <c r="D10" s="23"/>
      <c r="E10" s="23"/>
      <c r="F10" s="23"/>
      <c r="G10" s="23" t="s">
        <v>209</v>
      </c>
      <c r="H10" s="23" t="s">
        <v>210</v>
      </c>
      <c r="I10" s="23" t="s">
        <v>211</v>
      </c>
      <c r="J10" s="23" t="s">
        <v>212</v>
      </c>
      <c r="K10" s="23" t="s">
        <v>213</v>
      </c>
      <c r="L10" s="23" t="s">
        <v>214</v>
      </c>
      <c r="M10" s="23" t="s">
        <v>215</v>
      </c>
      <c r="N10" s="23" t="s">
        <v>217</v>
      </c>
      <c r="O10" s="23" t="s">
        <v>216</v>
      </c>
      <c r="P10" s="23" t="s">
        <v>218</v>
      </c>
      <c r="Q10" s="23" t="s">
        <v>221</v>
      </c>
      <c r="R10" s="23" t="s">
        <v>219</v>
      </c>
      <c r="S10" s="23" t="s">
        <v>223</v>
      </c>
      <c r="T10" s="23" t="s">
        <v>220</v>
      </c>
      <c r="U10" s="23" t="s">
        <v>225</v>
      </c>
      <c r="V10" s="23" t="s">
        <v>224</v>
      </c>
      <c r="W10" s="23" t="s">
        <v>222</v>
      </c>
    </row>
    <row r="11" spans="1:23" x14ac:dyDescent="0.25">
      <c r="A11" s="23">
        <v>1925</v>
      </c>
      <c r="B11" s="23">
        <v>9849377000</v>
      </c>
      <c r="C11" s="23">
        <v>252798058</v>
      </c>
      <c r="D11" s="23"/>
      <c r="E11" s="23">
        <f>SUM(G11:V13)</f>
        <v>1266187539</v>
      </c>
      <c r="F11" s="48">
        <f>PRODUCT(1/(B11+C11+E11),(C11+E11))</f>
        <v>0.13361516085006345</v>
      </c>
      <c r="G11" s="23">
        <v>457063348</v>
      </c>
      <c r="H11" s="23">
        <v>230413919</v>
      </c>
      <c r="I11" s="23">
        <v>90050805</v>
      </c>
      <c r="J11" s="23">
        <v>120901092</v>
      </c>
      <c r="K11" s="23">
        <v>50980237</v>
      </c>
      <c r="L11" s="23">
        <v>75162732</v>
      </c>
      <c r="M11" s="23">
        <v>39235348</v>
      </c>
      <c r="N11" s="23">
        <v>27278860</v>
      </c>
      <c r="O11" s="23">
        <v>35890043</v>
      </c>
      <c r="P11" s="23">
        <v>19221533</v>
      </c>
      <c r="Q11" s="23" t="s">
        <v>226</v>
      </c>
      <c r="R11" s="23">
        <v>18224760</v>
      </c>
      <c r="S11" s="23">
        <v>52183345</v>
      </c>
      <c r="T11" s="23">
        <v>16946298</v>
      </c>
      <c r="U11" s="23">
        <v>11697918</v>
      </c>
      <c r="V11" s="23">
        <v>20937301</v>
      </c>
      <c r="W11" s="23">
        <v>12726789</v>
      </c>
    </row>
    <row r="12" spans="1:23" x14ac:dyDescent="0.25">
      <c r="A12" s="23"/>
      <c r="B12" s="23"/>
      <c r="C12" s="23"/>
      <c r="D12" s="23"/>
      <c r="E12" s="23"/>
      <c r="F12" s="48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25">
      <c r="A13" s="23">
        <v>1948</v>
      </c>
      <c r="B13" s="23">
        <v>141021000</v>
      </c>
      <c r="C13" s="23">
        <v>11869859</v>
      </c>
      <c r="D13" s="23">
        <v>29856230</v>
      </c>
      <c r="E13" s="23"/>
      <c r="F13" s="48">
        <f>PRODUCT(1/(B13+C13+D13),(C13+D13))</f>
        <v>0.22832696941071384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25">
      <c r="A14" s="8" t="s">
        <v>0</v>
      </c>
      <c r="B14" s="8" t="s">
        <v>40</v>
      </c>
      <c r="C14" s="8" t="s">
        <v>41</v>
      </c>
      <c r="D14" s="8" t="s">
        <v>55</v>
      </c>
    </row>
    <row r="15" spans="1:23" s="21" customFormat="1" x14ac:dyDescent="0.25">
      <c r="A15" s="7">
        <v>1978</v>
      </c>
      <c r="B15" s="1">
        <v>5674282782.0594501</v>
      </c>
      <c r="C15" s="1">
        <v>39303518352.797096</v>
      </c>
      <c r="D15" s="1">
        <f>(B15/C15)*100</f>
        <v>14.437086092715237</v>
      </c>
    </row>
    <row r="16" spans="1:23" x14ac:dyDescent="0.25">
      <c r="A16" s="7">
        <v>1979</v>
      </c>
      <c r="B16" s="1">
        <v>6246916824.2856398</v>
      </c>
      <c r="C16" s="1">
        <v>43168178404.011902</v>
      </c>
      <c r="D16" s="1">
        <f t="shared" ref="D16:D26" si="0">(B16/C16)*100</f>
        <v>14.471115194670972</v>
      </c>
    </row>
    <row r="17" spans="1:4" x14ac:dyDescent="0.25">
      <c r="A17" s="7">
        <v>1980</v>
      </c>
      <c r="B17" s="1">
        <v>7178996477.4330101</v>
      </c>
      <c r="C17" s="1">
        <v>47062585678.199501</v>
      </c>
      <c r="D17" s="1">
        <f t="shared" si="0"/>
        <v>15.254148011588089</v>
      </c>
    </row>
    <row r="18" spans="1:4" x14ac:dyDescent="0.25">
      <c r="A18" s="7">
        <v>1981</v>
      </c>
      <c r="B18" s="1">
        <v>7612810145.7861795</v>
      </c>
      <c r="C18" s="1">
        <v>53763147652.820198</v>
      </c>
      <c r="D18" s="1">
        <f t="shared" si="0"/>
        <v>14.159904094430084</v>
      </c>
    </row>
    <row r="19" spans="1:4" x14ac:dyDescent="0.25">
      <c r="A19" s="7">
        <v>1982</v>
      </c>
      <c r="B19" s="1">
        <v>8212712475.7374201</v>
      </c>
      <c r="C19" s="1">
        <v>58274809803.693199</v>
      </c>
      <c r="D19" s="1">
        <f t="shared" si="0"/>
        <v>14.093074697975135</v>
      </c>
    </row>
    <row r="20" spans="1:4" x14ac:dyDescent="0.25">
      <c r="A20" s="7">
        <v>1983</v>
      </c>
      <c r="B20" s="1">
        <v>8259812245.4443398</v>
      </c>
      <c r="C20" s="1">
        <v>61938676099.841599</v>
      </c>
      <c r="D20" s="1">
        <f t="shared" si="0"/>
        <v>13.335467862002726</v>
      </c>
    </row>
    <row r="21" spans="1:4" x14ac:dyDescent="0.25">
      <c r="A21" s="7">
        <v>1984</v>
      </c>
      <c r="B21" s="1">
        <v>8490353223.4834499</v>
      </c>
      <c r="C21" s="1">
        <v>65535611144.3013</v>
      </c>
      <c r="D21" s="1">
        <f t="shared" si="0"/>
        <v>12.955327760335894</v>
      </c>
    </row>
    <row r="22" spans="1:4" x14ac:dyDescent="0.25">
      <c r="A22" s="7">
        <v>1985</v>
      </c>
      <c r="B22" s="1">
        <v>8549847669.4290304</v>
      </c>
      <c r="C22" s="1">
        <v>68416133902.166298</v>
      </c>
      <c r="D22" s="1">
        <f t="shared" si="0"/>
        <v>12.496829595275203</v>
      </c>
    </row>
    <row r="23" spans="1:4" x14ac:dyDescent="0.25">
      <c r="A23" s="7">
        <v>1986</v>
      </c>
      <c r="B23" s="1">
        <v>8730809942.5135002</v>
      </c>
      <c r="C23" s="1">
        <v>70959521466.339798</v>
      </c>
      <c r="D23" s="1">
        <f t="shared" si="0"/>
        <v>12.303930131004376</v>
      </c>
    </row>
    <row r="24" spans="1:4" x14ac:dyDescent="0.25">
      <c r="A24" s="7">
        <v>1987</v>
      </c>
      <c r="B24" s="1">
        <v>8998534949.2685909</v>
      </c>
      <c r="C24" s="1">
        <v>71651144400.457199</v>
      </c>
      <c r="D24" s="1">
        <f t="shared" si="0"/>
        <v>12.558815388873498</v>
      </c>
    </row>
    <row r="25" spans="1:4" x14ac:dyDescent="0.25">
      <c r="A25" s="7">
        <v>1988</v>
      </c>
      <c r="B25" s="1">
        <v>9219160186.3167706</v>
      </c>
      <c r="C25" s="1">
        <v>73589671764.183899</v>
      </c>
      <c r="D25" s="1">
        <f t="shared" si="0"/>
        <v>12.527790877854869</v>
      </c>
    </row>
    <row r="26" spans="1:4" x14ac:dyDescent="0.25">
      <c r="A26" s="7">
        <v>1989</v>
      </c>
      <c r="B26" s="1">
        <v>9040676848.4800396</v>
      </c>
      <c r="C26" s="1">
        <v>77724535757.401398</v>
      </c>
      <c r="D26" s="1">
        <f t="shared" si="0"/>
        <v>11.63168973655675</v>
      </c>
    </row>
    <row r="27" spans="1:4" x14ac:dyDescent="0.25">
      <c r="A27" s="67" t="s">
        <v>42</v>
      </c>
      <c r="B27" s="67"/>
      <c r="C27" s="67"/>
      <c r="D27" s="67"/>
    </row>
    <row r="28" spans="1:4" x14ac:dyDescent="0.25">
      <c r="A28" s="7">
        <v>1990</v>
      </c>
      <c r="B28" s="1">
        <v>10467.1</v>
      </c>
      <c r="C28" s="1">
        <v>87891.4</v>
      </c>
      <c r="D28" s="46">
        <f>(B28/C28)*100</f>
        <v>11.909128765726795</v>
      </c>
    </row>
    <row r="29" spans="1:4" x14ac:dyDescent="0.25">
      <c r="A29" s="7">
        <v>1991</v>
      </c>
      <c r="B29" s="1">
        <v>11038.8</v>
      </c>
      <c r="C29" s="1">
        <v>94205.2</v>
      </c>
      <c r="D29" s="46">
        <f t="shared" ref="D29:D49" si="1">(B29/C29)*100</f>
        <v>11.717824493764676</v>
      </c>
    </row>
    <row r="30" spans="1:4" x14ac:dyDescent="0.25">
      <c r="A30" s="7">
        <v>1992</v>
      </c>
      <c r="B30" s="1">
        <v>11795.2</v>
      </c>
      <c r="C30" s="1">
        <v>99432.2</v>
      </c>
      <c r="D30" s="46">
        <f t="shared" si="1"/>
        <v>11.862555590643675</v>
      </c>
    </row>
    <row r="31" spans="1:4" x14ac:dyDescent="0.25">
      <c r="A31" s="7">
        <v>1993</v>
      </c>
      <c r="B31" s="1">
        <v>13028.8</v>
      </c>
      <c r="C31" s="1">
        <v>104507.4</v>
      </c>
      <c r="D31" s="46">
        <f t="shared" si="1"/>
        <v>12.466868374871062</v>
      </c>
    </row>
    <row r="32" spans="1:4" x14ac:dyDescent="0.25">
      <c r="A32" s="7">
        <v>1994</v>
      </c>
      <c r="B32" s="1">
        <v>13677.4</v>
      </c>
      <c r="C32" s="1">
        <v>105510.5</v>
      </c>
      <c r="D32" s="46">
        <f t="shared" si="1"/>
        <v>12.963070026205923</v>
      </c>
    </row>
    <row r="33" spans="1:4" x14ac:dyDescent="0.25">
      <c r="A33" s="7">
        <v>1995</v>
      </c>
      <c r="B33" s="1">
        <v>13607</v>
      </c>
      <c r="C33" s="1">
        <v>108335.9</v>
      </c>
      <c r="D33" s="46">
        <f t="shared" si="1"/>
        <v>12.56001011668339</v>
      </c>
    </row>
    <row r="34" spans="1:4" x14ac:dyDescent="0.25">
      <c r="A34" s="7">
        <v>1996</v>
      </c>
      <c r="B34" s="1">
        <v>13968.8</v>
      </c>
      <c r="C34" s="1">
        <v>110966.9</v>
      </c>
      <c r="D34" s="46">
        <f t="shared" si="1"/>
        <v>12.588258300448151</v>
      </c>
    </row>
    <row r="35" spans="1:4" x14ac:dyDescent="0.25">
      <c r="A35" s="7">
        <v>1997</v>
      </c>
      <c r="B35" s="1">
        <v>14307.2</v>
      </c>
      <c r="C35" s="1">
        <v>113318.6</v>
      </c>
      <c r="D35" s="46">
        <f t="shared" si="1"/>
        <v>12.625641333373338</v>
      </c>
    </row>
    <row r="36" spans="1:4" x14ac:dyDescent="0.25">
      <c r="A36" s="7">
        <v>1998</v>
      </c>
      <c r="B36" s="1">
        <v>14555.3</v>
      </c>
      <c r="C36" s="1">
        <v>115822.7</v>
      </c>
      <c r="D36" s="46">
        <f t="shared" si="1"/>
        <v>12.566880240229247</v>
      </c>
    </row>
    <row r="37" spans="1:4" x14ac:dyDescent="0.25">
      <c r="A37" s="7">
        <v>1999</v>
      </c>
      <c r="B37" s="1">
        <v>15553.8</v>
      </c>
      <c r="C37" s="1">
        <v>119719.6</v>
      </c>
      <c r="D37" s="46">
        <f t="shared" si="1"/>
        <v>12.991857640687071</v>
      </c>
    </row>
    <row r="38" spans="1:4" x14ac:dyDescent="0.25">
      <c r="A38" s="7">
        <v>2000</v>
      </c>
      <c r="B38" s="1">
        <v>16521.099999999999</v>
      </c>
      <c r="C38" s="1">
        <v>123942.6</v>
      </c>
      <c r="D38" s="46">
        <f t="shared" si="1"/>
        <v>13.329638074398954</v>
      </c>
    </row>
    <row r="39" spans="1:4" x14ac:dyDescent="0.25">
      <c r="A39" s="7">
        <v>2001</v>
      </c>
      <c r="B39" s="1">
        <v>16791</v>
      </c>
      <c r="C39" s="1">
        <v>127601.1</v>
      </c>
      <c r="D39" s="46">
        <f t="shared" si="1"/>
        <v>13.158977469629962</v>
      </c>
    </row>
    <row r="40" spans="1:4" x14ac:dyDescent="0.25">
      <c r="A40" s="7">
        <v>2002</v>
      </c>
      <c r="B40" s="1">
        <v>18257.3</v>
      </c>
      <c r="C40" s="1">
        <v>133703.9</v>
      </c>
      <c r="D40" s="46">
        <f t="shared" si="1"/>
        <v>13.655024273787078</v>
      </c>
    </row>
    <row r="41" spans="1:4" x14ac:dyDescent="0.25">
      <c r="A41" s="7">
        <v>2003</v>
      </c>
      <c r="B41" s="1">
        <v>19453.099999999999</v>
      </c>
      <c r="C41" s="1">
        <v>140953.5</v>
      </c>
      <c r="D41" s="46">
        <f t="shared" si="1"/>
        <v>13.801076241455515</v>
      </c>
    </row>
    <row r="42" spans="1:4" x14ac:dyDescent="0.25">
      <c r="A42" s="7">
        <v>2004</v>
      </c>
      <c r="B42" s="1">
        <v>19326.939482999998</v>
      </c>
      <c r="C42" s="1">
        <v>143228.232514</v>
      </c>
      <c r="D42" s="46">
        <f t="shared" si="1"/>
        <v>13.493805755866509</v>
      </c>
    </row>
    <row r="43" spans="1:4" x14ac:dyDescent="0.25">
      <c r="A43" s="7">
        <v>2005</v>
      </c>
      <c r="B43" s="1">
        <v>20389.378293000002</v>
      </c>
      <c r="C43" s="1">
        <v>157398.852548</v>
      </c>
      <c r="D43" s="46">
        <f t="shared" si="1"/>
        <v>12.953956120348527</v>
      </c>
    </row>
    <row r="44" spans="1:4" x14ac:dyDescent="0.25">
      <c r="A44" s="7">
        <v>2006</v>
      </c>
      <c r="B44" s="1">
        <v>21761.662636000001</v>
      </c>
      <c r="C44" s="1">
        <v>154553.864225</v>
      </c>
      <c r="D44" s="46">
        <f t="shared" si="1"/>
        <v>14.080309635169849</v>
      </c>
    </row>
    <row r="45" spans="1:4" x14ac:dyDescent="0.25">
      <c r="A45" s="7">
        <v>2007</v>
      </c>
      <c r="B45" s="1">
        <v>22175.226908000001</v>
      </c>
      <c r="C45" s="1">
        <v>161999.86027199999</v>
      </c>
      <c r="D45" s="46">
        <f t="shared" si="1"/>
        <v>13.68842347812368</v>
      </c>
    </row>
    <row r="46" spans="1:4" x14ac:dyDescent="0.25">
      <c r="A46" s="7">
        <v>2008</v>
      </c>
      <c r="B46" s="1">
        <v>23127.973494000002</v>
      </c>
      <c r="C46" s="1">
        <v>172483.65750999999</v>
      </c>
      <c r="D46" s="46">
        <f t="shared" si="1"/>
        <v>13.408791202528347</v>
      </c>
    </row>
    <row r="47" spans="1:4" x14ac:dyDescent="0.25">
      <c r="A47" s="7">
        <v>2009</v>
      </c>
      <c r="B47" s="1">
        <v>24117.040454000002</v>
      </c>
      <c r="C47" s="1">
        <v>182962.40545600001</v>
      </c>
      <c r="D47" s="46">
        <f t="shared" si="1"/>
        <v>13.181418550927296</v>
      </c>
    </row>
    <row r="48" spans="1:4" x14ac:dyDescent="0.25">
      <c r="A48" s="7">
        <v>2010</v>
      </c>
      <c r="B48" s="1">
        <v>24808.726697999999</v>
      </c>
      <c r="C48" s="1">
        <v>187051.70662700001</v>
      </c>
      <c r="D48" s="46">
        <f t="shared" si="1"/>
        <v>13.263031460852215</v>
      </c>
    </row>
    <row r="49" spans="1:4" x14ac:dyDescent="0.25">
      <c r="A49" s="7">
        <v>2011</v>
      </c>
      <c r="B49" s="1">
        <v>26047.005456999999</v>
      </c>
      <c r="C49" s="1">
        <v>197071.86558799999</v>
      </c>
      <c r="D49" s="46">
        <f t="shared" si="1"/>
        <v>13.217008617279788</v>
      </c>
    </row>
  </sheetData>
  <mergeCells count="1">
    <mergeCell ref="A27:D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F104"/>
  <sheetViews>
    <sheetView zoomScaleNormal="100" workbookViewId="0">
      <pane xSplit="1" ySplit="4" topLeftCell="BY5" activePane="bottomRight" state="frozen"/>
      <selection pane="topRight" activeCell="B1" sqref="B1"/>
      <selection pane="bottomLeft" activeCell="A5" sqref="A5"/>
      <selection pane="bottomRight" activeCell="CF10" sqref="CF10"/>
    </sheetView>
  </sheetViews>
  <sheetFormatPr defaultRowHeight="15" x14ac:dyDescent="0.25"/>
  <cols>
    <col min="1" max="1" width="5" bestFit="1" customWidth="1"/>
    <col min="2" max="2" width="19.5703125" bestFit="1" customWidth="1"/>
    <col min="3" max="3" width="9.5703125" bestFit="1" customWidth="1"/>
    <col min="4" max="5" width="10.5703125" bestFit="1" customWidth="1"/>
    <col min="6" max="6" width="13.140625" bestFit="1" customWidth="1"/>
    <col min="7" max="7" width="10" bestFit="1" customWidth="1"/>
    <col min="8" max="8" width="13.42578125" bestFit="1" customWidth="1"/>
    <col min="9" max="10" width="9.5703125" bestFit="1" customWidth="1"/>
    <col min="11" max="11" width="11.28515625" style="21" bestFit="1" customWidth="1"/>
    <col min="12" max="12" width="9.5703125" bestFit="1" customWidth="1"/>
    <col min="13" max="14" width="10.5703125" bestFit="1" customWidth="1"/>
    <col min="15" max="15" width="10.28515625" style="21" bestFit="1" customWidth="1"/>
    <col min="16" max="16" width="9.5703125" style="21" bestFit="1" customWidth="1"/>
    <col min="17" max="18" width="9.5703125" bestFit="1" customWidth="1"/>
    <col min="19" max="19" width="9.5703125" style="21" customWidth="1"/>
    <col min="20" max="20" width="13.140625" bestFit="1" customWidth="1"/>
    <col min="21" max="21" width="11.5703125" bestFit="1" customWidth="1"/>
    <col min="22" max="22" width="10.5703125" bestFit="1" customWidth="1"/>
    <col min="23" max="23" width="11.28515625" bestFit="1" customWidth="1"/>
    <col min="24" max="24" width="12.5703125" bestFit="1" customWidth="1"/>
    <col min="25" max="25" width="8.5703125" bestFit="1" customWidth="1"/>
    <col min="26" max="26" width="14.7109375" bestFit="1" customWidth="1"/>
    <col min="27" max="27" width="12" bestFit="1" customWidth="1"/>
    <col min="28" max="28" width="10.7109375" bestFit="1" customWidth="1"/>
    <col min="29" max="29" width="11.42578125" bestFit="1" customWidth="1"/>
    <col min="30" max="31" width="9.5703125" bestFit="1" customWidth="1"/>
    <col min="32" max="32" width="10.5703125" bestFit="1" customWidth="1"/>
    <col min="33" max="33" width="9.7109375" bestFit="1" customWidth="1"/>
    <col min="34" max="34" width="9.5703125" bestFit="1" customWidth="1"/>
    <col min="35" max="35" width="9.5703125" style="21" customWidth="1"/>
    <col min="36" max="36" width="9.5703125" bestFit="1" customWidth="1"/>
    <col min="37" max="37" width="12.140625" bestFit="1" customWidth="1"/>
    <col min="38" max="39" width="9.5703125" bestFit="1" customWidth="1"/>
    <col min="40" max="40" width="10.5703125" style="21" bestFit="1" customWidth="1"/>
    <col min="41" max="41" width="10.5703125" bestFit="1" customWidth="1"/>
    <col min="42" max="43" width="9.5703125" bestFit="1" customWidth="1"/>
    <col min="44" max="45" width="9.5703125" style="21" customWidth="1"/>
    <col min="46" max="46" width="10.5703125" bestFit="1" customWidth="1"/>
    <col min="47" max="47" width="12.140625" bestFit="1" customWidth="1"/>
    <col min="48" max="48" width="9.7109375" bestFit="1" customWidth="1"/>
    <col min="49" max="49" width="9.5703125" bestFit="1" customWidth="1"/>
    <col min="50" max="50" width="10.5703125" bestFit="1" customWidth="1"/>
    <col min="51" max="51" width="12.140625" style="21" bestFit="1" customWidth="1"/>
    <col min="52" max="52" width="10.140625" bestFit="1" customWidth="1"/>
    <col min="53" max="53" width="10" bestFit="1" customWidth="1"/>
    <col min="54" max="54" width="10.85546875" bestFit="1" customWidth="1"/>
    <col min="55" max="55" width="9.85546875" style="21" bestFit="1" customWidth="1"/>
    <col min="56" max="56" width="15" bestFit="1" customWidth="1"/>
    <col min="57" max="57" width="13.28515625" style="21" bestFit="1" customWidth="1"/>
    <col min="58" max="59" width="10.5703125" bestFit="1" customWidth="1"/>
    <col min="60" max="60" width="11.5703125" bestFit="1" customWidth="1"/>
    <col min="61" max="61" width="9.5703125" bestFit="1" customWidth="1"/>
    <col min="62" max="62" width="10.5703125" bestFit="1" customWidth="1"/>
    <col min="63" max="63" width="10.85546875" bestFit="1" customWidth="1"/>
    <col min="64" max="64" width="9.5703125" bestFit="1" customWidth="1"/>
    <col min="65" max="65" width="16.28515625" bestFit="1" customWidth="1"/>
    <col min="66" max="66" width="11.42578125" bestFit="1" customWidth="1"/>
    <col min="67" max="67" width="11.5703125" bestFit="1" customWidth="1"/>
    <col min="68" max="68" width="10.5703125" bestFit="1" customWidth="1"/>
    <col min="69" max="69" width="12.5703125" bestFit="1" customWidth="1"/>
    <col min="70" max="73" width="10.5703125" bestFit="1" customWidth="1"/>
    <col min="74" max="74" width="12.7109375" bestFit="1" customWidth="1"/>
    <col min="75" max="75" width="10.5703125" bestFit="1" customWidth="1"/>
    <col min="76" max="76" width="17.28515625" bestFit="1" customWidth="1"/>
    <col min="77" max="77" width="9.5703125" style="21" bestFit="1" customWidth="1"/>
    <col min="78" max="78" width="16.140625" bestFit="1" customWidth="1"/>
    <col min="79" max="80" width="10.5703125" bestFit="1" customWidth="1"/>
    <col min="81" max="81" width="15.7109375" style="21" bestFit="1" customWidth="1"/>
    <col min="82" max="82" width="12.5703125" style="21" bestFit="1" customWidth="1"/>
    <col min="83" max="83" width="30" bestFit="1" customWidth="1"/>
    <col min="84" max="84" width="11" bestFit="1" customWidth="1"/>
  </cols>
  <sheetData>
    <row r="1" spans="1:84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</row>
    <row r="2" spans="1:84" x14ac:dyDescent="0.25">
      <c r="A2" s="11" t="s">
        <v>0</v>
      </c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29" t="s">
        <v>49</v>
      </c>
      <c r="CD2" s="29" t="s">
        <v>165</v>
      </c>
      <c r="CE2" s="12" t="s">
        <v>41</v>
      </c>
      <c r="CF2" s="11" t="s">
        <v>55</v>
      </c>
    </row>
    <row r="3" spans="1:84" x14ac:dyDescent="0.25">
      <c r="A3" s="9"/>
      <c r="B3" s="10" t="s">
        <v>58</v>
      </c>
      <c r="C3" s="70" t="s">
        <v>60</v>
      </c>
      <c r="D3" s="70"/>
      <c r="E3" s="70"/>
      <c r="F3" s="70"/>
      <c r="G3" s="70"/>
      <c r="H3" s="70"/>
      <c r="I3" s="70"/>
      <c r="J3" s="70"/>
      <c r="K3" s="73" t="s">
        <v>68</v>
      </c>
      <c r="L3" s="74"/>
      <c r="M3" s="75"/>
      <c r="N3" s="70" t="s">
        <v>71</v>
      </c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 t="s">
        <v>84</v>
      </c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 t="s">
        <v>112</v>
      </c>
      <c r="BM3" s="70"/>
      <c r="BN3" s="70"/>
      <c r="BO3" s="70"/>
      <c r="BP3" s="70" t="s">
        <v>117</v>
      </c>
      <c r="BQ3" s="70"/>
      <c r="BR3" s="70"/>
      <c r="BS3" s="70"/>
      <c r="BT3" s="70" t="s">
        <v>122</v>
      </c>
      <c r="BU3" s="70"/>
      <c r="BV3" s="70"/>
      <c r="BW3" s="70"/>
      <c r="BX3" s="70" t="s">
        <v>127</v>
      </c>
      <c r="BY3" s="70"/>
      <c r="BZ3" s="70"/>
      <c r="CA3" s="70"/>
      <c r="CB3" s="70"/>
      <c r="CC3" s="32"/>
      <c r="CD3" s="30"/>
      <c r="CE3" s="14"/>
      <c r="CF3" s="15"/>
    </row>
    <row r="4" spans="1:84" x14ac:dyDescent="0.25">
      <c r="A4" s="9"/>
      <c r="B4" s="13" t="s">
        <v>59</v>
      </c>
      <c r="C4" s="13" t="s">
        <v>61</v>
      </c>
      <c r="D4" s="13" t="s">
        <v>62</v>
      </c>
      <c r="E4" s="13" t="s">
        <v>63</v>
      </c>
      <c r="F4" s="13" t="s">
        <v>64</v>
      </c>
      <c r="G4" s="13" t="s">
        <v>65</v>
      </c>
      <c r="H4" s="13" t="s">
        <v>66</v>
      </c>
      <c r="I4" s="31" t="s">
        <v>175</v>
      </c>
      <c r="J4" s="13" t="s">
        <v>67</v>
      </c>
      <c r="K4" s="31" t="s">
        <v>166</v>
      </c>
      <c r="L4" s="13" t="s">
        <v>69</v>
      </c>
      <c r="M4" s="13" t="s">
        <v>70</v>
      </c>
      <c r="N4" s="13" t="s">
        <v>72</v>
      </c>
      <c r="O4" s="31" t="s">
        <v>167</v>
      </c>
      <c r="P4" s="31" t="s">
        <v>168</v>
      </c>
      <c r="Q4" s="13" t="s">
        <v>73</v>
      </c>
      <c r="R4" s="13" t="s">
        <v>74</v>
      </c>
      <c r="S4" s="31" t="s">
        <v>169</v>
      </c>
      <c r="T4" s="13" t="s">
        <v>75</v>
      </c>
      <c r="U4" s="13" t="s">
        <v>76</v>
      </c>
      <c r="V4" s="13" t="s">
        <v>71</v>
      </c>
      <c r="W4" s="13" t="s">
        <v>77</v>
      </c>
      <c r="X4" s="13" t="s">
        <v>78</v>
      </c>
      <c r="Y4" s="13" t="s">
        <v>79</v>
      </c>
      <c r="Z4" s="13" t="s">
        <v>80</v>
      </c>
      <c r="AA4" s="13" t="s">
        <v>81</v>
      </c>
      <c r="AB4" s="13" t="s">
        <v>82</v>
      </c>
      <c r="AC4" s="13" t="s">
        <v>83</v>
      </c>
      <c r="AD4" s="13" t="s">
        <v>85</v>
      </c>
      <c r="AE4" s="13" t="s">
        <v>86</v>
      </c>
      <c r="AF4" s="13" t="s">
        <v>87</v>
      </c>
      <c r="AG4" s="13" t="s">
        <v>88</v>
      </c>
      <c r="AH4" s="13" t="s">
        <v>89</v>
      </c>
      <c r="AI4" s="31" t="s">
        <v>170</v>
      </c>
      <c r="AJ4" s="13" t="s">
        <v>90</v>
      </c>
      <c r="AK4" s="13" t="s">
        <v>91</v>
      </c>
      <c r="AL4" s="13" t="s">
        <v>92</v>
      </c>
      <c r="AM4" s="13" t="s">
        <v>93</v>
      </c>
      <c r="AN4" s="31" t="s">
        <v>171</v>
      </c>
      <c r="AO4" s="13" t="s">
        <v>94</v>
      </c>
      <c r="AP4" s="13" t="s">
        <v>95</v>
      </c>
      <c r="AQ4" s="13" t="s">
        <v>96</v>
      </c>
      <c r="AR4" s="31" t="s">
        <v>172</v>
      </c>
      <c r="AS4" s="31" t="s">
        <v>176</v>
      </c>
      <c r="AT4" s="13" t="s">
        <v>97</v>
      </c>
      <c r="AU4" s="13" t="s">
        <v>98</v>
      </c>
      <c r="AV4" s="13" t="s">
        <v>99</v>
      </c>
      <c r="AW4" s="13" t="s">
        <v>100</v>
      </c>
      <c r="AX4" s="13" t="s">
        <v>101</v>
      </c>
      <c r="AY4" s="31" t="s">
        <v>177</v>
      </c>
      <c r="AZ4" s="13" t="s">
        <v>102</v>
      </c>
      <c r="BA4" s="13" t="s">
        <v>103</v>
      </c>
      <c r="BB4" s="13" t="s">
        <v>104</v>
      </c>
      <c r="BC4" s="31" t="s">
        <v>173</v>
      </c>
      <c r="BD4" s="13" t="s">
        <v>105</v>
      </c>
      <c r="BE4" s="31" t="s">
        <v>178</v>
      </c>
      <c r="BF4" s="13" t="s">
        <v>106</v>
      </c>
      <c r="BG4" s="13" t="s">
        <v>107</v>
      </c>
      <c r="BH4" s="13" t="s">
        <v>108</v>
      </c>
      <c r="BI4" s="13" t="s">
        <v>109</v>
      </c>
      <c r="BJ4" s="13" t="s">
        <v>110</v>
      </c>
      <c r="BK4" s="13" t="s">
        <v>111</v>
      </c>
      <c r="BL4" s="13" t="s">
        <v>113</v>
      </c>
      <c r="BM4" s="13" t="s">
        <v>114</v>
      </c>
      <c r="BN4" s="13" t="s">
        <v>115</v>
      </c>
      <c r="BO4" s="13" t="s">
        <v>116</v>
      </c>
      <c r="BP4" s="13" t="s">
        <v>118</v>
      </c>
      <c r="BQ4" s="13" t="s">
        <v>119</v>
      </c>
      <c r="BR4" s="13" t="s">
        <v>120</v>
      </c>
      <c r="BS4" s="13" t="s">
        <v>121</v>
      </c>
      <c r="BT4" s="13" t="s">
        <v>123</v>
      </c>
      <c r="BU4" s="13" t="s">
        <v>124</v>
      </c>
      <c r="BV4" s="13" t="s">
        <v>125</v>
      </c>
      <c r="BW4" s="13" t="s">
        <v>126</v>
      </c>
      <c r="BX4" s="13" t="s">
        <v>128</v>
      </c>
      <c r="BY4" s="31" t="s">
        <v>174</v>
      </c>
      <c r="BZ4" s="13" t="s">
        <v>129</v>
      </c>
      <c r="CA4" s="13" t="s">
        <v>130</v>
      </c>
      <c r="CB4" s="13" t="s">
        <v>45</v>
      </c>
      <c r="CC4" s="13"/>
      <c r="CD4" s="16"/>
      <c r="CE4" s="16"/>
      <c r="CF4" s="17"/>
    </row>
    <row r="5" spans="1:84" x14ac:dyDescent="0.25">
      <c r="A5" s="9">
        <v>1915</v>
      </c>
      <c r="B5" s="1">
        <v>112092</v>
      </c>
      <c r="C5" s="1">
        <v>332409</v>
      </c>
      <c r="D5" s="1">
        <v>131485</v>
      </c>
      <c r="E5" s="1">
        <v>1438312</v>
      </c>
      <c r="F5" s="1">
        <v>203879</v>
      </c>
      <c r="G5" s="1">
        <v>87883</v>
      </c>
      <c r="H5" s="1">
        <v>95404</v>
      </c>
      <c r="I5" s="1">
        <v>108288</v>
      </c>
      <c r="J5" s="1">
        <v>100854</v>
      </c>
      <c r="K5" s="1"/>
      <c r="L5" s="1">
        <v>262684</v>
      </c>
      <c r="M5" s="1">
        <v>1772025</v>
      </c>
      <c r="N5" s="1">
        <v>311827</v>
      </c>
      <c r="O5" s="1"/>
      <c r="P5" s="1"/>
      <c r="Q5" s="1">
        <v>226018</v>
      </c>
      <c r="R5" s="1">
        <v>640153</v>
      </c>
      <c r="S5" s="1"/>
      <c r="T5" s="1">
        <v>4658537</v>
      </c>
      <c r="U5" s="1">
        <v>12960032</v>
      </c>
      <c r="V5" s="1">
        <v>2166666</v>
      </c>
      <c r="W5" s="1">
        <v>365805</v>
      </c>
      <c r="X5" s="1">
        <v>81829</v>
      </c>
      <c r="Y5" s="1">
        <v>94299</v>
      </c>
      <c r="Z5" s="1">
        <v>89032</v>
      </c>
      <c r="AA5" s="1">
        <v>727781</v>
      </c>
      <c r="AB5" s="1">
        <v>79925</v>
      </c>
      <c r="AC5" s="1">
        <v>914600</v>
      </c>
      <c r="AD5" s="1">
        <v>133216</v>
      </c>
      <c r="AE5" s="1">
        <v>378843</v>
      </c>
      <c r="AF5" s="1">
        <v>1395334</v>
      </c>
      <c r="AG5" s="1">
        <v>171912</v>
      </c>
      <c r="AH5" s="1">
        <v>562760</v>
      </c>
      <c r="AI5" s="1"/>
      <c r="AJ5" s="1">
        <v>169051</v>
      </c>
      <c r="AK5" s="1">
        <v>215798</v>
      </c>
      <c r="AL5" s="1">
        <v>98764</v>
      </c>
      <c r="AM5" s="1">
        <v>304262</v>
      </c>
      <c r="AN5" s="1"/>
      <c r="AO5" s="1">
        <v>2580908</v>
      </c>
      <c r="AP5" s="1">
        <v>232421</v>
      </c>
      <c r="AQ5" s="1">
        <v>344690</v>
      </c>
      <c r="AR5" s="1"/>
      <c r="AS5" s="1"/>
      <c r="AT5" s="1">
        <v>1127266</v>
      </c>
      <c r="AU5" s="1">
        <v>248365</v>
      </c>
      <c r="AV5" s="1">
        <v>406548</v>
      </c>
      <c r="AW5" s="1">
        <v>133200</v>
      </c>
      <c r="AX5" s="1">
        <v>2871755</v>
      </c>
      <c r="AY5" s="1"/>
      <c r="AZ5" s="1">
        <v>134109</v>
      </c>
      <c r="BA5" s="1">
        <v>350823</v>
      </c>
      <c r="BB5" s="1">
        <v>319769</v>
      </c>
      <c r="BC5" s="1"/>
      <c r="BD5" s="1">
        <v>423106</v>
      </c>
      <c r="BE5" s="1"/>
      <c r="BF5" s="1">
        <v>281631</v>
      </c>
      <c r="BG5" s="1">
        <v>281631</v>
      </c>
      <c r="BH5" s="1">
        <v>40927451</v>
      </c>
      <c r="BI5" s="1">
        <v>412907</v>
      </c>
      <c r="BJ5" s="1">
        <v>1533536</v>
      </c>
      <c r="BK5" s="1">
        <v>208092</v>
      </c>
      <c r="BL5" s="1">
        <v>525644</v>
      </c>
      <c r="BM5" s="1">
        <v>123774</v>
      </c>
      <c r="BN5" s="1">
        <v>680737</v>
      </c>
      <c r="BO5" s="1">
        <v>6702092</v>
      </c>
      <c r="BP5" s="1">
        <v>956266</v>
      </c>
      <c r="BQ5" s="1">
        <v>535937</v>
      </c>
      <c r="BR5" s="1">
        <v>1989414</v>
      </c>
      <c r="BS5" s="1">
        <v>1201876</v>
      </c>
      <c r="BT5" s="1">
        <v>2552768</v>
      </c>
      <c r="BU5" s="1">
        <v>313968</v>
      </c>
      <c r="BV5" s="1">
        <v>685218</v>
      </c>
      <c r="BW5" s="1">
        <v>4250858</v>
      </c>
      <c r="BX5" s="1">
        <v>723516</v>
      </c>
      <c r="BY5" s="1"/>
      <c r="BZ5" s="1">
        <v>314451</v>
      </c>
      <c r="CA5" s="1">
        <v>4989393</v>
      </c>
      <c r="CB5" s="1">
        <v>2338006</v>
      </c>
      <c r="CC5" s="1"/>
      <c r="CD5" s="1"/>
      <c r="CE5" s="21">
        <v>248098526</v>
      </c>
      <c r="CF5" s="21">
        <f>(SUM(B5:CB5)/CE5)*100</f>
        <v>45.584263164868624</v>
      </c>
    </row>
    <row r="6" spans="1:84" x14ac:dyDescent="0.25">
      <c r="A6" s="9">
        <v>1916</v>
      </c>
      <c r="B6" s="1">
        <v>92366</v>
      </c>
      <c r="C6" s="1">
        <v>180892</v>
      </c>
      <c r="F6" s="1">
        <v>235265</v>
      </c>
      <c r="H6" s="1">
        <v>102703</v>
      </c>
      <c r="I6" s="1">
        <v>114623</v>
      </c>
      <c r="J6" s="1">
        <v>105589</v>
      </c>
      <c r="K6" s="1">
        <v>229183</v>
      </c>
      <c r="L6" s="1">
        <v>188037</v>
      </c>
      <c r="M6" s="1">
        <v>1459894</v>
      </c>
      <c r="N6" s="1">
        <v>88800</v>
      </c>
      <c r="O6" s="1">
        <v>89126</v>
      </c>
      <c r="P6" s="1">
        <v>159084</v>
      </c>
      <c r="Q6" s="1">
        <v>179500</v>
      </c>
      <c r="R6" s="1">
        <v>319786</v>
      </c>
      <c r="S6" s="1">
        <v>346476</v>
      </c>
      <c r="T6" s="1">
        <v>2446986</v>
      </c>
      <c r="U6" s="1">
        <v>13803869</v>
      </c>
      <c r="V6" s="1">
        <v>1482303</v>
      </c>
      <c r="W6" s="1">
        <v>1041860</v>
      </c>
      <c r="X6" s="1">
        <v>84875</v>
      </c>
      <c r="Y6" s="1">
        <v>82000</v>
      </c>
      <c r="Z6" s="1">
        <v>48442</v>
      </c>
      <c r="AA6" s="1">
        <v>1033045</v>
      </c>
      <c r="AB6" s="1">
        <v>121067</v>
      </c>
      <c r="AC6" s="1">
        <v>562681</v>
      </c>
      <c r="AD6" s="1">
        <v>185080</v>
      </c>
      <c r="AE6" s="1"/>
      <c r="AF6" s="1">
        <v>1104456</v>
      </c>
      <c r="AG6" s="1">
        <v>176270</v>
      </c>
      <c r="AH6" s="1"/>
      <c r="AI6" s="1">
        <v>119538</v>
      </c>
      <c r="AJ6" s="1">
        <v>143165</v>
      </c>
      <c r="AK6" s="1">
        <v>225247</v>
      </c>
      <c r="AL6" s="1">
        <v>112501</v>
      </c>
      <c r="AM6" s="1">
        <v>339790</v>
      </c>
      <c r="AN6" s="1">
        <v>896606</v>
      </c>
      <c r="AO6" s="1">
        <v>2802828</v>
      </c>
      <c r="AP6" s="1">
        <v>223810</v>
      </c>
      <c r="AQ6" s="1">
        <v>375391</v>
      </c>
      <c r="AR6" s="1">
        <v>422464</v>
      </c>
      <c r="AS6" s="1"/>
      <c r="AT6" s="1">
        <v>1784673</v>
      </c>
      <c r="AU6" s="1">
        <v>382701</v>
      </c>
      <c r="AV6" s="1">
        <v>299963</v>
      </c>
      <c r="AW6" s="1">
        <v>167769</v>
      </c>
      <c r="AX6" s="1">
        <v>4631996</v>
      </c>
      <c r="AY6" s="1"/>
      <c r="AZ6" s="1"/>
      <c r="BA6" s="1">
        <v>372288</v>
      </c>
      <c r="BB6" s="1">
        <v>1223828</v>
      </c>
      <c r="BC6" s="1">
        <v>178218</v>
      </c>
      <c r="BD6" s="1">
        <v>332234</v>
      </c>
      <c r="BE6" s="1"/>
      <c r="BF6" s="1"/>
      <c r="BG6" s="1">
        <v>1016042</v>
      </c>
      <c r="BH6" s="1">
        <v>33649605</v>
      </c>
      <c r="BI6" s="1">
        <v>325469</v>
      </c>
      <c r="BJ6" s="1">
        <v>823986</v>
      </c>
      <c r="BK6" s="1">
        <v>310103</v>
      </c>
      <c r="BL6" s="1">
        <v>899125</v>
      </c>
      <c r="BM6" s="1"/>
      <c r="BN6" s="1">
        <v>728461</v>
      </c>
      <c r="BO6" s="1">
        <v>11587873</v>
      </c>
      <c r="BP6" s="1">
        <v>1038038</v>
      </c>
      <c r="BQ6" s="1">
        <v>526751</v>
      </c>
      <c r="BR6" s="1">
        <v>1418628</v>
      </c>
      <c r="BS6" s="1">
        <v>1649824</v>
      </c>
      <c r="BT6" s="1"/>
      <c r="BU6" s="1">
        <v>266597</v>
      </c>
      <c r="BV6" s="1">
        <v>737326</v>
      </c>
      <c r="BW6" s="1">
        <v>3637284</v>
      </c>
      <c r="BX6" s="1">
        <v>735761</v>
      </c>
      <c r="BY6" s="1">
        <v>139777</v>
      </c>
      <c r="BZ6" s="1"/>
      <c r="CA6" s="1">
        <v>4769594</v>
      </c>
      <c r="CB6" s="1">
        <v>2185705</v>
      </c>
      <c r="CC6" s="1"/>
      <c r="CD6" s="1"/>
      <c r="CE6" s="21">
        <v>339702502</v>
      </c>
      <c r="CF6" s="21">
        <f>(SUM(B6:CB6)/CE6)*100</f>
        <v>31.658647306636556</v>
      </c>
    </row>
    <row r="7" spans="1:84" x14ac:dyDescent="0.25">
      <c r="A7" s="9">
        <v>1917</v>
      </c>
      <c r="B7" s="1">
        <v>96383</v>
      </c>
      <c r="C7" s="1">
        <v>209000</v>
      </c>
      <c r="D7" s="1">
        <v>214775</v>
      </c>
      <c r="E7" s="1">
        <v>893058</v>
      </c>
      <c r="F7" s="1">
        <v>200501</v>
      </c>
      <c r="G7" s="1">
        <v>31010</v>
      </c>
      <c r="H7" s="1">
        <v>75804</v>
      </c>
      <c r="I7" s="1">
        <v>137090</v>
      </c>
      <c r="J7" s="1">
        <v>128916</v>
      </c>
      <c r="K7" s="1">
        <v>118000</v>
      </c>
      <c r="L7" s="1">
        <v>453231</v>
      </c>
      <c r="M7" s="1">
        <v>1815398</v>
      </c>
      <c r="N7" s="1"/>
      <c r="O7" s="1">
        <v>91719</v>
      </c>
      <c r="P7" s="1">
        <v>274447</v>
      </c>
      <c r="Q7" s="1">
        <v>117234</v>
      </c>
      <c r="R7" s="1">
        <v>361807</v>
      </c>
      <c r="S7" s="1"/>
      <c r="T7" s="1">
        <v>1396753</v>
      </c>
      <c r="U7" s="1">
        <v>14717279</v>
      </c>
      <c r="V7" s="1">
        <v>1668759</v>
      </c>
      <c r="W7" s="1">
        <v>792399</v>
      </c>
      <c r="X7" s="1">
        <v>154549</v>
      </c>
      <c r="Y7" s="1"/>
      <c r="Z7" s="1">
        <v>44287</v>
      </c>
      <c r="AA7" s="1">
        <v>443196</v>
      </c>
      <c r="AB7" s="1">
        <v>115748</v>
      </c>
      <c r="AC7" s="1">
        <v>593081</v>
      </c>
      <c r="AD7" s="1">
        <v>151925</v>
      </c>
      <c r="AE7" s="1"/>
      <c r="AF7" s="1">
        <v>687728</v>
      </c>
      <c r="AG7" s="1">
        <v>262706</v>
      </c>
      <c r="AH7" s="1">
        <v>736811</v>
      </c>
      <c r="AI7" s="1">
        <v>196179</v>
      </c>
      <c r="AJ7" s="1">
        <v>179638</v>
      </c>
      <c r="AK7" s="1">
        <v>169022</v>
      </c>
      <c r="AL7" s="1"/>
      <c r="AM7" s="1">
        <v>522841</v>
      </c>
      <c r="AN7" s="1">
        <v>1823437</v>
      </c>
      <c r="AO7" s="1">
        <v>7069506</v>
      </c>
      <c r="AP7" s="1">
        <v>116609</v>
      </c>
      <c r="AQ7" s="1">
        <v>402728</v>
      </c>
      <c r="AR7" s="1">
        <v>463353</v>
      </c>
      <c r="AS7" s="1">
        <v>524505</v>
      </c>
      <c r="AT7" s="1">
        <v>1598918</v>
      </c>
      <c r="AU7" s="1">
        <v>594975</v>
      </c>
      <c r="AV7" s="1">
        <v>430486</v>
      </c>
      <c r="AW7" s="1">
        <v>172682</v>
      </c>
      <c r="AX7" s="1">
        <v>3909159</v>
      </c>
      <c r="AY7" s="1">
        <v>390458</v>
      </c>
      <c r="AZ7" s="1"/>
      <c r="BA7" s="1">
        <v>410297</v>
      </c>
      <c r="BB7" s="1">
        <v>685688</v>
      </c>
      <c r="BC7" s="1">
        <v>198462</v>
      </c>
      <c r="BD7" s="1">
        <v>700904</v>
      </c>
      <c r="BE7" s="1">
        <v>1124490</v>
      </c>
      <c r="BF7" s="1"/>
      <c r="BG7" s="1">
        <v>309334</v>
      </c>
      <c r="BH7" s="1">
        <v>40618503</v>
      </c>
      <c r="BI7" s="1">
        <v>297928</v>
      </c>
      <c r="BJ7" s="1">
        <v>1608895</v>
      </c>
      <c r="BK7" s="1">
        <v>261590</v>
      </c>
      <c r="BL7" s="1">
        <v>532379</v>
      </c>
      <c r="BM7" s="1">
        <v>88330</v>
      </c>
      <c r="BN7" s="1">
        <v>713705</v>
      </c>
      <c r="BO7" s="1">
        <v>13065841</v>
      </c>
      <c r="BP7" s="1">
        <v>1128767</v>
      </c>
      <c r="BQ7" s="1"/>
      <c r="BR7" s="1">
        <v>1629744</v>
      </c>
      <c r="BS7" s="1">
        <v>1516781</v>
      </c>
      <c r="BT7" s="1">
        <v>3460379</v>
      </c>
      <c r="BU7" s="1">
        <v>589243</v>
      </c>
      <c r="BV7" s="1">
        <v>367525</v>
      </c>
      <c r="BW7" s="1">
        <v>2140857</v>
      </c>
      <c r="BX7" s="1"/>
      <c r="BY7" s="1">
        <v>211820</v>
      </c>
      <c r="BZ7" s="1">
        <v>823189</v>
      </c>
      <c r="CA7" s="1">
        <v>5114758</v>
      </c>
      <c r="CB7" s="1">
        <v>1933588</v>
      </c>
      <c r="CC7" s="1"/>
      <c r="CD7" s="1"/>
      <c r="CE7" s="21">
        <v>498342388</v>
      </c>
      <c r="CF7" s="21">
        <f>(SUM(B7:CB7)/CE7)*100</f>
        <v>25.099427624848158</v>
      </c>
    </row>
    <row r="8" spans="1:84" x14ac:dyDescent="0.25">
      <c r="A8" s="9">
        <v>1918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>
        <v>69345305</v>
      </c>
      <c r="CD8" s="1">
        <v>576660216</v>
      </c>
      <c r="CE8" s="21"/>
      <c r="CF8" s="21"/>
    </row>
    <row r="9" spans="1:84" x14ac:dyDescent="0.25">
      <c r="A9" s="9">
        <v>1919</v>
      </c>
      <c r="B9" s="62">
        <v>182929182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1">
        <v>76403973</v>
      </c>
      <c r="CD9" s="1">
        <v>697042215</v>
      </c>
      <c r="CE9" s="21">
        <f t="shared" ref="CE9:CE10" si="0">SUM(B9:CD9)</f>
        <v>956375370</v>
      </c>
      <c r="CF9" s="21">
        <f>(SUM(B9:CB9)/CE9)*100</f>
        <v>19.127341391069073</v>
      </c>
    </row>
    <row r="10" spans="1:84" x14ac:dyDescent="0.25">
      <c r="A10" s="9">
        <v>1920</v>
      </c>
      <c r="B10" s="62">
        <v>210692260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1">
        <v>88250675</v>
      </c>
      <c r="CD10" s="1">
        <v>786030611</v>
      </c>
      <c r="CE10" s="21">
        <f t="shared" si="0"/>
        <v>1084973546</v>
      </c>
      <c r="CF10" s="21">
        <f>(SUM(B10:CB10)/CE10)*100</f>
        <v>19.419114943102951</v>
      </c>
    </row>
    <row r="11" spans="1:84" x14ac:dyDescent="0.25">
      <c r="A11" s="9">
        <v>1921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>
        <v>102569515</v>
      </c>
      <c r="CD11" s="1">
        <v>528302513</v>
      </c>
      <c r="CE11" s="21"/>
      <c r="CF11" s="21"/>
    </row>
    <row r="12" spans="1:84" x14ac:dyDescent="0.25">
      <c r="A12" s="9">
        <v>1922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1">
        <v>112874954</v>
      </c>
      <c r="CD12" s="1">
        <v>463528389</v>
      </c>
      <c r="CE12" s="21"/>
      <c r="CF12" s="21"/>
    </row>
    <row r="13" spans="1:84" x14ac:dyDescent="0.25">
      <c r="A13" s="9">
        <v>1923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>
        <v>132671095</v>
      </c>
      <c r="CD13" s="1">
        <v>434735277</v>
      </c>
      <c r="CE13" s="21"/>
      <c r="CF13" s="21"/>
    </row>
    <row r="14" spans="1:84" x14ac:dyDescent="0.25">
      <c r="A14" s="9">
        <v>1924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>
        <v>135159185</v>
      </c>
      <c r="CD14" s="1">
        <v>370589247</v>
      </c>
      <c r="CE14" s="21"/>
      <c r="CF14" s="21"/>
    </row>
    <row r="15" spans="1:84" x14ac:dyDescent="0.25">
      <c r="A15" s="9">
        <v>1925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>
        <v>136648242</v>
      </c>
      <c r="CD15" s="1">
        <v>351169803</v>
      </c>
      <c r="CE15" s="21"/>
      <c r="CF15" s="21"/>
    </row>
    <row r="16" spans="1:84" x14ac:dyDescent="0.25">
      <c r="A16" s="9">
        <v>1926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1">
        <v>141183178</v>
      </c>
      <c r="CD16" s="1">
        <v>355186423</v>
      </c>
      <c r="CE16" s="21"/>
      <c r="CF16" s="21"/>
    </row>
    <row r="17" spans="1:84" x14ac:dyDescent="0.25">
      <c r="A17" s="9">
        <v>1927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>
        <v>152211883</v>
      </c>
      <c r="CD17" s="1">
        <v>358556751</v>
      </c>
      <c r="CE17" s="1"/>
      <c r="CF17" s="1"/>
    </row>
    <row r="18" spans="1:84" x14ac:dyDescent="0.25">
      <c r="A18" s="9">
        <v>1928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>
        <v>165538910</v>
      </c>
      <c r="CD18" s="1">
        <v>378658440</v>
      </c>
      <c r="CE18" s="1"/>
      <c r="CF18" s="1"/>
    </row>
    <row r="19" spans="1:84" x14ac:dyDescent="0.25">
      <c r="A19" s="9">
        <v>1929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>
        <v>177542192</v>
      </c>
      <c r="CD19" s="1"/>
      <c r="CE19" s="1"/>
      <c r="CF19" s="1"/>
    </row>
    <row r="20" spans="1:84" x14ac:dyDescent="0.25">
      <c r="A20" s="9">
        <v>1930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>
        <v>184804203</v>
      </c>
      <c r="CD20" s="1">
        <v>357779794</v>
      </c>
      <c r="CE20" s="1"/>
      <c r="CF20" s="1"/>
    </row>
    <row r="21" spans="1:84" x14ac:dyDescent="0.25">
      <c r="A21" s="9">
        <v>1931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>
        <v>190754202</v>
      </c>
      <c r="CD21" s="1">
        <v>389558289</v>
      </c>
      <c r="CE21" s="1"/>
      <c r="CF21" s="1"/>
    </row>
    <row r="22" spans="1:84" x14ac:dyDescent="0.25">
      <c r="A22" s="9">
        <v>1932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>
        <v>207743000</v>
      </c>
      <c r="CD22" s="1">
        <v>375403344</v>
      </c>
      <c r="CE22" s="1"/>
      <c r="CF22" s="1"/>
    </row>
    <row r="23" spans="1:84" s="5" customFormat="1" x14ac:dyDescent="0.25">
      <c r="A23" s="71" t="s">
        <v>131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</row>
    <row r="24" spans="1:84" x14ac:dyDescent="0.25">
      <c r="A24" s="9">
        <v>1933</v>
      </c>
      <c r="B24" s="62">
        <v>303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24"/>
      <c r="CD24" s="24"/>
      <c r="CE24" s="1">
        <v>950</v>
      </c>
      <c r="CF24" s="1">
        <f>(B24/CE24)*100</f>
        <v>31.894736842105264</v>
      </c>
    </row>
    <row r="25" spans="1:84" x14ac:dyDescent="0.25">
      <c r="A25" s="9">
        <v>1934</v>
      </c>
      <c r="B25" s="62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24"/>
      <c r="CD25" s="24"/>
      <c r="CE25" s="1"/>
      <c r="CF25" s="1"/>
    </row>
    <row r="26" spans="1:84" x14ac:dyDescent="0.25">
      <c r="A26" s="9">
        <v>1935</v>
      </c>
      <c r="B26" s="62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24"/>
      <c r="CD26" s="24"/>
      <c r="CE26" s="1"/>
      <c r="CF26" s="1"/>
    </row>
    <row r="27" spans="1:84" x14ac:dyDescent="0.25">
      <c r="A27" s="9">
        <v>1936</v>
      </c>
      <c r="B27" s="62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24"/>
      <c r="CD27" s="24"/>
      <c r="CE27" s="1"/>
      <c r="CF27" s="1"/>
    </row>
    <row r="28" spans="1:84" x14ac:dyDescent="0.25">
      <c r="A28" s="9">
        <v>1937</v>
      </c>
      <c r="B28" s="62">
        <v>298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24"/>
      <c r="CD28" s="24"/>
      <c r="CE28" s="1">
        <v>1143</v>
      </c>
      <c r="CF28" s="1">
        <f>(B28/CE28)*100</f>
        <v>26.071741032370955</v>
      </c>
    </row>
    <row r="29" spans="1:84" x14ac:dyDescent="0.25">
      <c r="A29" s="9">
        <v>1938</v>
      </c>
      <c r="B29" s="62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24"/>
      <c r="CD29" s="24"/>
      <c r="CE29" s="1"/>
      <c r="CF29" s="1"/>
    </row>
    <row r="30" spans="1:84" x14ac:dyDescent="0.25">
      <c r="A30" s="9">
        <v>1939</v>
      </c>
      <c r="B30" s="62">
        <v>306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24"/>
      <c r="CD30" s="24"/>
      <c r="CE30" s="1">
        <v>1277</v>
      </c>
      <c r="CF30" s="1">
        <f>(B30/CE30)*100</f>
        <v>23.962411902897415</v>
      </c>
    </row>
    <row r="31" spans="1:84" x14ac:dyDescent="0.25">
      <c r="A31" s="9">
        <v>1940</v>
      </c>
      <c r="B31" s="62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24"/>
      <c r="CD31" s="24"/>
      <c r="CE31" s="1"/>
      <c r="CF31" s="1"/>
    </row>
    <row r="32" spans="1:84" x14ac:dyDescent="0.25">
      <c r="A32" s="9">
        <v>1941</v>
      </c>
      <c r="B32" s="62">
        <v>294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24"/>
      <c r="CD32" s="24"/>
      <c r="CE32" s="1">
        <v>2376</v>
      </c>
      <c r="CF32" s="1">
        <f>(B32/CE32)*100</f>
        <v>12.373737373737374</v>
      </c>
    </row>
    <row r="33" spans="1:84" x14ac:dyDescent="0.25">
      <c r="A33" s="9">
        <v>1942</v>
      </c>
      <c r="B33" s="62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24"/>
      <c r="CD33" s="24"/>
      <c r="CE33" s="1"/>
      <c r="CF33" s="1"/>
    </row>
    <row r="34" spans="1:84" x14ac:dyDescent="0.25">
      <c r="A34" s="9">
        <v>1943</v>
      </c>
      <c r="B34" s="62">
        <v>302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24"/>
      <c r="CD34" s="24"/>
      <c r="CE34" s="1">
        <v>5572</v>
      </c>
      <c r="CF34" s="1">
        <f>(B34/CE34)*100</f>
        <v>5.4199569274946162</v>
      </c>
    </row>
    <row r="35" spans="1:84" x14ac:dyDescent="0.25">
      <c r="A35" s="9">
        <v>1944</v>
      </c>
      <c r="B35" s="62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24"/>
      <c r="CD35" s="24"/>
      <c r="CE35" s="1"/>
      <c r="CF35" s="1"/>
    </row>
    <row r="36" spans="1:84" x14ac:dyDescent="0.25">
      <c r="A36" s="9">
        <v>1945</v>
      </c>
      <c r="B36" s="62">
        <v>344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24"/>
      <c r="CD36" s="24"/>
      <c r="CE36" s="1">
        <v>5683</v>
      </c>
      <c r="CF36" s="1">
        <f t="shared" ref="CF36:CF60" si="1">(B36/CE36)*100</f>
        <v>6.0531409466830901</v>
      </c>
    </row>
    <row r="37" spans="1:84" x14ac:dyDescent="0.25">
      <c r="A37" s="9">
        <v>1946</v>
      </c>
      <c r="B37" s="62">
        <v>391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24"/>
      <c r="CD37" s="24"/>
      <c r="CE37" s="1">
        <v>3357</v>
      </c>
      <c r="CF37" s="1">
        <f t="shared" si="1"/>
        <v>11.647304140601728</v>
      </c>
    </row>
    <row r="38" spans="1:84" x14ac:dyDescent="0.25">
      <c r="A38" s="9">
        <v>1947</v>
      </c>
      <c r="B38" s="62">
        <v>447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24"/>
      <c r="CD38" s="24"/>
      <c r="CE38" s="1">
        <v>3097</v>
      </c>
      <c r="CF38" s="1">
        <f t="shared" si="1"/>
        <v>14.433322570229254</v>
      </c>
    </row>
    <row r="39" spans="1:84" x14ac:dyDescent="0.25">
      <c r="A39" s="9">
        <v>1948</v>
      </c>
      <c r="B39" s="62">
        <v>545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24"/>
      <c r="CD39" s="24"/>
      <c r="CE39" s="1">
        <v>3339</v>
      </c>
      <c r="CF39" s="1">
        <f t="shared" si="1"/>
        <v>16.322252171308772</v>
      </c>
    </row>
    <row r="40" spans="1:84" x14ac:dyDescent="0.25">
      <c r="A40" s="9">
        <v>1949</v>
      </c>
      <c r="B40" s="62">
        <v>619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24"/>
      <c r="CD40" s="24"/>
      <c r="CE40" s="1">
        <v>3782</v>
      </c>
      <c r="CF40" s="1">
        <f t="shared" si="1"/>
        <v>16.367001586462191</v>
      </c>
    </row>
    <row r="41" spans="1:84" x14ac:dyDescent="0.25">
      <c r="A41" s="9">
        <v>1950</v>
      </c>
      <c r="B41" s="62">
        <v>682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24"/>
      <c r="CD41" s="24"/>
      <c r="CE41" s="1">
        <v>4139</v>
      </c>
      <c r="CF41" s="1">
        <f t="shared" si="1"/>
        <v>16.477410002416043</v>
      </c>
    </row>
    <row r="42" spans="1:84" x14ac:dyDescent="0.25">
      <c r="A42" s="9">
        <v>1951</v>
      </c>
      <c r="B42" s="62">
        <v>787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24"/>
      <c r="CD42" s="24"/>
      <c r="CE42" s="1">
        <v>5359</v>
      </c>
      <c r="CF42" s="1">
        <f t="shared" si="1"/>
        <v>14.685575667102071</v>
      </c>
    </row>
    <row r="43" spans="1:84" x14ac:dyDescent="0.25">
      <c r="A43" s="9">
        <v>1952</v>
      </c>
      <c r="B43" s="62">
        <v>907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24"/>
      <c r="CD43" s="24"/>
      <c r="CE43" s="1">
        <v>6281</v>
      </c>
      <c r="CF43" s="1">
        <f t="shared" si="1"/>
        <v>14.440375736347717</v>
      </c>
    </row>
    <row r="44" spans="1:84" x14ac:dyDescent="0.25">
      <c r="A44" s="9">
        <v>1953</v>
      </c>
      <c r="B44" s="62">
        <v>1010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24"/>
      <c r="CD44" s="24"/>
      <c r="CE44" s="1">
        <v>6477</v>
      </c>
      <c r="CF44" s="1">
        <f t="shared" si="1"/>
        <v>15.593639030415316</v>
      </c>
    </row>
    <row r="45" spans="1:84" x14ac:dyDescent="0.25">
      <c r="A45" s="9">
        <v>1954</v>
      </c>
      <c r="B45" s="62">
        <v>1122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24"/>
      <c r="CD45" s="24"/>
      <c r="CE45" s="1">
        <v>6680</v>
      </c>
      <c r="CF45" s="1">
        <f t="shared" si="1"/>
        <v>16.796407185628741</v>
      </c>
    </row>
    <row r="46" spans="1:84" x14ac:dyDescent="0.25">
      <c r="A46" s="9">
        <v>1955</v>
      </c>
      <c r="B46" s="62">
        <v>1173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24"/>
      <c r="CD46" s="24"/>
      <c r="CE46" s="1">
        <v>7026</v>
      </c>
      <c r="CF46" s="1">
        <f t="shared" si="1"/>
        <v>16.695132365499575</v>
      </c>
    </row>
    <row r="47" spans="1:84" x14ac:dyDescent="0.25">
      <c r="A47" s="9">
        <v>1956</v>
      </c>
      <c r="B47" s="62">
        <v>1315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24"/>
      <c r="CD47" s="24"/>
      <c r="CE47" s="1">
        <v>7809</v>
      </c>
      <c r="CF47" s="1">
        <f t="shared" si="1"/>
        <v>16.839544115763864</v>
      </c>
    </row>
    <row r="48" spans="1:84" x14ac:dyDescent="0.25">
      <c r="A48" s="9">
        <v>1957</v>
      </c>
      <c r="B48" s="62">
        <v>1498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24"/>
      <c r="CD48" s="24"/>
      <c r="CE48" s="1">
        <v>8537</v>
      </c>
      <c r="CF48" s="1">
        <f t="shared" si="1"/>
        <v>17.547147709968371</v>
      </c>
    </row>
    <row r="49" spans="1:84" x14ac:dyDescent="0.25">
      <c r="A49" s="9">
        <v>1958</v>
      </c>
      <c r="B49" s="62">
        <v>1594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24"/>
      <c r="CD49" s="24"/>
      <c r="CE49" s="1">
        <v>9159</v>
      </c>
      <c r="CF49" s="1">
        <f t="shared" si="1"/>
        <v>17.403646686319469</v>
      </c>
    </row>
    <row r="50" spans="1:84" x14ac:dyDescent="0.25">
      <c r="A50" s="9">
        <v>1959</v>
      </c>
      <c r="B50" s="62">
        <v>1853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24"/>
      <c r="CD50" s="24"/>
      <c r="CE50" s="1">
        <v>9976</v>
      </c>
      <c r="CF50" s="1">
        <f t="shared" si="1"/>
        <v>18.574578989574981</v>
      </c>
    </row>
    <row r="51" spans="1:84" x14ac:dyDescent="0.25">
      <c r="A51" s="9">
        <v>1960</v>
      </c>
      <c r="B51" s="62">
        <v>2111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24"/>
      <c r="CD51" s="24"/>
      <c r="CE51" s="1">
        <v>10784</v>
      </c>
      <c r="CF51" s="1">
        <f t="shared" si="1"/>
        <v>19.575296735905045</v>
      </c>
    </row>
    <row r="52" spans="1:84" x14ac:dyDescent="0.25">
      <c r="A52" s="9">
        <v>1961</v>
      </c>
      <c r="B52" s="62">
        <v>2270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24"/>
      <c r="CD52" s="24"/>
      <c r="CE52" s="1">
        <v>11760</v>
      </c>
      <c r="CF52" s="1">
        <f t="shared" si="1"/>
        <v>19.302721088435373</v>
      </c>
    </row>
    <row r="53" spans="1:84" x14ac:dyDescent="0.25">
      <c r="A53" s="9">
        <v>1962</v>
      </c>
      <c r="B53" s="62">
        <v>2485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24"/>
      <c r="CD53" s="24"/>
      <c r="CE53" s="1">
        <v>12701</v>
      </c>
      <c r="CF53" s="1">
        <f t="shared" si="1"/>
        <v>19.565388552082513</v>
      </c>
    </row>
    <row r="54" spans="1:84" x14ac:dyDescent="0.25">
      <c r="A54" s="9">
        <v>1963</v>
      </c>
      <c r="B54" s="62">
        <v>2553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24"/>
      <c r="CD54" s="24"/>
      <c r="CE54" s="1">
        <v>13485</v>
      </c>
      <c r="CF54" s="1">
        <f t="shared" si="1"/>
        <v>18.9321468298109</v>
      </c>
    </row>
    <row r="55" spans="1:84" x14ac:dyDescent="0.25">
      <c r="A55" s="9">
        <v>1964</v>
      </c>
      <c r="B55" s="62">
        <v>2739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24"/>
      <c r="CD55" s="24"/>
      <c r="CE55" s="1">
        <v>14435</v>
      </c>
      <c r="CF55" s="1">
        <f t="shared" si="1"/>
        <v>18.974714236231382</v>
      </c>
    </row>
    <row r="56" spans="1:84" x14ac:dyDescent="0.25">
      <c r="A56" s="9">
        <v>1965</v>
      </c>
      <c r="B56" s="62">
        <v>2799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24"/>
      <c r="CD56" s="24"/>
      <c r="CE56" s="1">
        <v>15909</v>
      </c>
      <c r="CF56" s="1">
        <f t="shared" si="1"/>
        <v>17.593814821798979</v>
      </c>
    </row>
    <row r="57" spans="1:84" x14ac:dyDescent="0.25">
      <c r="A57" s="9">
        <v>1966</v>
      </c>
      <c r="B57" s="62">
        <v>3426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24"/>
      <c r="CD57" s="24"/>
      <c r="CE57" s="1">
        <v>18727</v>
      </c>
      <c r="CF57" s="1">
        <f t="shared" si="1"/>
        <v>18.29444118118225</v>
      </c>
    </row>
    <row r="58" spans="1:84" x14ac:dyDescent="0.25">
      <c r="A58" s="9">
        <v>1967</v>
      </c>
      <c r="B58" s="62">
        <v>4011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24"/>
      <c r="CD58" s="24"/>
      <c r="CE58" s="1">
        <v>21487</v>
      </c>
      <c r="CF58" s="1">
        <f t="shared" si="1"/>
        <v>18.667101037836829</v>
      </c>
    </row>
    <row r="59" spans="1:84" x14ac:dyDescent="0.25">
      <c r="A59" s="9">
        <v>1968</v>
      </c>
      <c r="B59" s="62">
        <v>4324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24"/>
      <c r="CD59" s="24"/>
      <c r="CE59" s="1">
        <v>23805</v>
      </c>
      <c r="CF59" s="1">
        <f t="shared" si="1"/>
        <v>18.164251207729468</v>
      </c>
    </row>
    <row r="60" spans="1:84" x14ac:dyDescent="0.25">
      <c r="A60" s="9">
        <v>1969</v>
      </c>
      <c r="B60" s="62">
        <v>4795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24"/>
      <c r="CD60" s="24"/>
      <c r="CE60" s="1">
        <v>26822</v>
      </c>
      <c r="CF60" s="1">
        <f t="shared" si="1"/>
        <v>17.877115800462306</v>
      </c>
    </row>
    <row r="61" spans="1:84" s="5" customFormat="1" x14ac:dyDescent="0.25">
      <c r="A61" s="71" t="s">
        <v>132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</row>
    <row r="62" spans="1:84" x14ac:dyDescent="0.25">
      <c r="A62" s="9">
        <v>1970</v>
      </c>
      <c r="B62" s="62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24"/>
      <c r="CD62" s="24"/>
      <c r="CE62" s="1"/>
      <c r="CF62" s="1"/>
    </row>
    <row r="63" spans="1:84" x14ac:dyDescent="0.25">
      <c r="A63" s="9">
        <v>1971</v>
      </c>
      <c r="B63" s="62">
        <v>9408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1">
        <v>18408</v>
      </c>
      <c r="CD63" s="1">
        <v>19860</v>
      </c>
      <c r="CE63" s="1">
        <f>(B63+CC63+CD63)</f>
        <v>47676</v>
      </c>
      <c r="CF63" s="1">
        <f>(B63/CE63)*100</f>
        <v>19.733199093883716</v>
      </c>
    </row>
    <row r="64" spans="1:84" x14ac:dyDescent="0.25">
      <c r="A64" s="9">
        <v>1972</v>
      </c>
      <c r="B64" s="62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1"/>
      <c r="CD64" s="1"/>
      <c r="CE64" s="1"/>
      <c r="CF64" s="1"/>
    </row>
    <row r="65" spans="1:84" x14ac:dyDescent="0.25">
      <c r="A65" s="9">
        <v>1973</v>
      </c>
      <c r="B65" s="62">
        <v>11355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1">
        <v>23329</v>
      </c>
      <c r="CD65" s="1"/>
      <c r="CE65" s="1"/>
      <c r="CF65" s="1"/>
    </row>
    <row r="66" spans="1:84" x14ac:dyDescent="0.25">
      <c r="A66" s="9">
        <v>1974</v>
      </c>
      <c r="B66" s="62">
        <v>13317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1">
        <v>29594</v>
      </c>
      <c r="CD66" s="1">
        <v>33588</v>
      </c>
      <c r="CE66" s="1">
        <f t="shared" ref="CE66:CE74" si="2">(B66+CC66+CD66)</f>
        <v>76499</v>
      </c>
      <c r="CF66" s="1">
        <f t="shared" ref="CF66:CF74" si="3">(B66/CE66)*100</f>
        <v>17.408070693734558</v>
      </c>
    </row>
    <row r="67" spans="1:84" x14ac:dyDescent="0.25">
      <c r="A67" s="9">
        <v>1975</v>
      </c>
      <c r="B67" s="62">
        <v>16350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1">
        <v>36574</v>
      </c>
      <c r="CD67" s="1">
        <v>40590</v>
      </c>
      <c r="CE67" s="1">
        <f t="shared" si="2"/>
        <v>93514</v>
      </c>
      <c r="CF67" s="1">
        <f t="shared" si="3"/>
        <v>17.484013088949251</v>
      </c>
    </row>
    <row r="68" spans="1:84" x14ac:dyDescent="0.25">
      <c r="A68" s="9">
        <v>1976</v>
      </c>
      <c r="B68" s="62">
        <v>18605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1">
        <v>42132</v>
      </c>
      <c r="CD68" s="1">
        <v>44016</v>
      </c>
      <c r="CE68" s="1">
        <f t="shared" si="2"/>
        <v>104753</v>
      </c>
      <c r="CF68" s="1">
        <f t="shared" si="3"/>
        <v>17.760827852185617</v>
      </c>
    </row>
    <row r="69" spans="1:84" x14ac:dyDescent="0.25">
      <c r="A69" s="9">
        <v>1977</v>
      </c>
      <c r="B69" s="62">
        <v>21012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1">
        <v>46299</v>
      </c>
      <c r="CD69" s="1">
        <v>47649</v>
      </c>
      <c r="CE69" s="1">
        <f t="shared" si="2"/>
        <v>114960</v>
      </c>
      <c r="CF69" s="1">
        <f t="shared" si="3"/>
        <v>18.277661795407099</v>
      </c>
    </row>
    <row r="70" spans="1:84" x14ac:dyDescent="0.25">
      <c r="A70" s="9">
        <v>1978</v>
      </c>
      <c r="B70" s="62">
        <v>23325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1">
        <v>50642</v>
      </c>
      <c r="CD70" s="1">
        <v>53590</v>
      </c>
      <c r="CE70" s="1">
        <f t="shared" si="2"/>
        <v>127557</v>
      </c>
      <c r="CF70" s="1">
        <f t="shared" si="3"/>
        <v>18.285942755003646</v>
      </c>
    </row>
    <row r="71" spans="1:84" x14ac:dyDescent="0.25">
      <c r="A71" s="9">
        <v>1979</v>
      </c>
      <c r="B71" s="62">
        <v>24671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1">
        <v>57210</v>
      </c>
      <c r="CD71" s="1">
        <v>58778</v>
      </c>
      <c r="CE71" s="1">
        <f t="shared" si="2"/>
        <v>140659</v>
      </c>
      <c r="CF71" s="1">
        <f t="shared" si="3"/>
        <v>17.539581541174044</v>
      </c>
    </row>
    <row r="72" spans="1:84" x14ac:dyDescent="0.25">
      <c r="A72" s="9">
        <v>1980</v>
      </c>
      <c r="B72" s="62">
        <v>28121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1">
        <v>63762</v>
      </c>
      <c r="CD72" s="1">
        <v>68224</v>
      </c>
      <c r="CE72" s="1">
        <f t="shared" si="2"/>
        <v>160107</v>
      </c>
      <c r="CF72" s="1">
        <f t="shared" si="3"/>
        <v>17.563879155814551</v>
      </c>
    </row>
    <row r="73" spans="1:84" x14ac:dyDescent="0.25">
      <c r="A73" s="9">
        <v>1981</v>
      </c>
      <c r="B73" s="62">
        <v>31124</v>
      </c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1">
        <v>75017</v>
      </c>
      <c r="CD73" s="1">
        <v>80706</v>
      </c>
      <c r="CE73" s="1">
        <f t="shared" si="2"/>
        <v>186847</v>
      </c>
      <c r="CF73" s="1">
        <f t="shared" si="3"/>
        <v>16.657479113927437</v>
      </c>
    </row>
    <row r="74" spans="1:84" x14ac:dyDescent="0.25">
      <c r="A74" s="9">
        <v>1982</v>
      </c>
      <c r="B74" s="62">
        <v>35453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1">
        <v>82073</v>
      </c>
      <c r="CD74" s="1">
        <v>94048</v>
      </c>
      <c r="CE74" s="1">
        <f t="shared" si="2"/>
        <v>211574</v>
      </c>
      <c r="CF74" s="1">
        <f t="shared" si="3"/>
        <v>16.756784860143494</v>
      </c>
    </row>
    <row r="75" spans="1:84" x14ac:dyDescent="0.25">
      <c r="A75" s="9">
        <v>1983</v>
      </c>
      <c r="B75" s="62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24"/>
      <c r="CD75" s="24"/>
      <c r="CE75" s="1"/>
      <c r="CF75" s="1"/>
    </row>
    <row r="76" spans="1:84" x14ac:dyDescent="0.25">
      <c r="A76" s="9">
        <v>1984</v>
      </c>
      <c r="B76" s="62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24"/>
      <c r="CD76" s="24"/>
      <c r="CE76" s="1"/>
      <c r="CF76" s="1"/>
    </row>
    <row r="77" spans="1:84" x14ac:dyDescent="0.25">
      <c r="A77" s="9">
        <v>1985</v>
      </c>
      <c r="B77" s="62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24"/>
      <c r="CD77" s="24"/>
      <c r="CE77" s="1"/>
      <c r="CF77" s="1"/>
    </row>
    <row r="78" spans="1:84" x14ac:dyDescent="0.25">
      <c r="A78" s="9">
        <v>1986</v>
      </c>
      <c r="B78" s="62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24"/>
      <c r="CD78" s="24"/>
      <c r="CE78" s="1"/>
      <c r="CF78" s="1"/>
    </row>
    <row r="79" spans="1:84" x14ac:dyDescent="0.25">
      <c r="A79" s="9">
        <v>1987</v>
      </c>
      <c r="B79" s="62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24"/>
      <c r="CD79" s="24"/>
      <c r="CE79" s="1"/>
      <c r="CF79" s="1"/>
    </row>
    <row r="80" spans="1:84" x14ac:dyDescent="0.25">
      <c r="A80" s="9">
        <v>1988</v>
      </c>
      <c r="B80" s="62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24"/>
      <c r="CD80" s="24"/>
      <c r="CE80" s="1"/>
      <c r="CF80" s="1"/>
    </row>
    <row r="81" spans="1:84" x14ac:dyDescent="0.25">
      <c r="A81" s="9">
        <v>1989</v>
      </c>
      <c r="B81" s="62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24"/>
      <c r="CD81" s="24"/>
      <c r="CE81" s="1"/>
      <c r="CF81" s="1"/>
    </row>
    <row r="82" spans="1:84" s="5" customFormat="1" x14ac:dyDescent="0.25">
      <c r="A82" s="71" t="s">
        <v>42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</row>
    <row r="83" spans="1:84" x14ac:dyDescent="0.25">
      <c r="A83" s="9">
        <v>1990</v>
      </c>
      <c r="B83" s="62">
        <v>60317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24"/>
      <c r="CD83" s="24"/>
      <c r="CE83" s="1">
        <v>331833</v>
      </c>
      <c r="CF83" s="1">
        <f t="shared" ref="CF83:CF99" si="4">(B83/CE83)*100</f>
        <v>18.176914291224801</v>
      </c>
    </row>
    <row r="84" spans="1:84" x14ac:dyDescent="0.25">
      <c r="A84" s="9">
        <v>1991</v>
      </c>
      <c r="B84" s="62">
        <v>65306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24"/>
      <c r="CD84" s="24"/>
      <c r="CE84" s="1">
        <v>358199</v>
      </c>
      <c r="CF84" s="1">
        <f t="shared" si="4"/>
        <v>18.231765024469638</v>
      </c>
    </row>
    <row r="85" spans="1:84" x14ac:dyDescent="0.25">
      <c r="A85" s="9">
        <v>1992</v>
      </c>
      <c r="B85" s="62">
        <v>69206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24"/>
      <c r="CD85" s="24"/>
      <c r="CE85" s="1">
        <v>373642</v>
      </c>
      <c r="CF85" s="1">
        <f t="shared" si="4"/>
        <v>18.522007697207489</v>
      </c>
    </row>
    <row r="86" spans="1:84" x14ac:dyDescent="0.25">
      <c r="A86" s="9">
        <v>1993</v>
      </c>
      <c r="B86" s="62">
        <v>70768</v>
      </c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24"/>
      <c r="CD86" s="24"/>
      <c r="CE86" s="1">
        <v>379775</v>
      </c>
      <c r="CF86" s="1">
        <f t="shared" si="4"/>
        <v>18.634191297478768</v>
      </c>
    </row>
    <row r="87" spans="1:84" x14ac:dyDescent="0.25">
      <c r="A87" s="9">
        <v>1994</v>
      </c>
      <c r="B87" s="62">
        <v>72021</v>
      </c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24"/>
      <c r="CD87" s="24"/>
      <c r="CE87" s="1">
        <v>383411</v>
      </c>
      <c r="CF87" s="1">
        <f t="shared" si="4"/>
        <v>18.784281097829744</v>
      </c>
    </row>
    <row r="88" spans="1:84" x14ac:dyDescent="0.25">
      <c r="A88" s="9">
        <v>1995</v>
      </c>
      <c r="B88" s="62">
        <v>72996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24"/>
      <c r="CD88" s="24"/>
      <c r="CE88" s="1">
        <v>392886</v>
      </c>
      <c r="CF88" s="1">
        <f t="shared" si="4"/>
        <v>18.579435256028468</v>
      </c>
    </row>
    <row r="89" spans="1:84" x14ac:dyDescent="0.25">
      <c r="A89" s="9">
        <v>1996</v>
      </c>
      <c r="B89" s="62">
        <v>71908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24"/>
      <c r="CD89" s="24"/>
      <c r="CE89" s="1">
        <v>389859</v>
      </c>
      <c r="CF89" s="1">
        <f t="shared" si="4"/>
        <v>18.444617156459131</v>
      </c>
    </row>
    <row r="90" spans="1:84" x14ac:dyDescent="0.25">
      <c r="A90" s="9">
        <v>1997</v>
      </c>
      <c r="B90" s="62">
        <v>72021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24"/>
      <c r="CD90" s="24"/>
      <c r="CE90" s="1">
        <v>390844</v>
      </c>
      <c r="CF90" s="1">
        <f t="shared" si="4"/>
        <v>18.427045061456745</v>
      </c>
    </row>
    <row r="91" spans="1:84" x14ac:dyDescent="0.25">
      <c r="A91" s="9">
        <v>1998</v>
      </c>
      <c r="B91" s="62">
        <v>75039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24"/>
      <c r="CD91" s="24"/>
      <c r="CE91" s="1">
        <v>409900</v>
      </c>
      <c r="CF91" s="1">
        <f t="shared" si="4"/>
        <v>18.306660161014882</v>
      </c>
    </row>
    <row r="92" spans="1:84" x14ac:dyDescent="0.25">
      <c r="A92" s="9">
        <v>1999</v>
      </c>
      <c r="B92" s="62">
        <v>76329</v>
      </c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24"/>
      <c r="CD92" s="24"/>
      <c r="CE92" s="1">
        <v>419347</v>
      </c>
      <c r="CF92" s="1">
        <f t="shared" si="4"/>
        <v>18.201871004204158</v>
      </c>
    </row>
    <row r="93" spans="1:84" x14ac:dyDescent="0.25">
      <c r="A93" s="9">
        <v>2000</v>
      </c>
      <c r="B93" s="62">
        <v>79122</v>
      </c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24"/>
      <c r="CD93" s="24"/>
      <c r="CE93" s="1">
        <v>442560</v>
      </c>
      <c r="CF93" s="1">
        <f t="shared" si="4"/>
        <v>17.878253796095443</v>
      </c>
    </row>
    <row r="94" spans="1:84" x14ac:dyDescent="0.25">
      <c r="A94" s="9">
        <v>2001</v>
      </c>
      <c r="B94" s="62">
        <v>83489</v>
      </c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24"/>
      <c r="CD94" s="24"/>
      <c r="CE94" s="1">
        <v>465224</v>
      </c>
      <c r="CF94" s="1">
        <f t="shared" si="4"/>
        <v>17.945978711330458</v>
      </c>
    </row>
    <row r="95" spans="1:84" x14ac:dyDescent="0.25">
      <c r="A95" s="9">
        <v>2002</v>
      </c>
      <c r="B95" s="62">
        <v>86094</v>
      </c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24"/>
      <c r="CD95" s="24"/>
      <c r="CE95" s="1">
        <v>475330</v>
      </c>
      <c r="CF95" s="1">
        <f t="shared" si="4"/>
        <v>18.112469231902047</v>
      </c>
    </row>
    <row r="96" spans="1:84" x14ac:dyDescent="0.25">
      <c r="A96" s="9">
        <v>2003</v>
      </c>
      <c r="B96" s="62">
        <v>91433</v>
      </c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24"/>
      <c r="CD96" s="24"/>
      <c r="CE96" s="1">
        <v>499615</v>
      </c>
      <c r="CF96" s="1">
        <f t="shared" si="4"/>
        <v>18.300691532480009</v>
      </c>
    </row>
    <row r="97" spans="1:84" x14ac:dyDescent="0.25">
      <c r="A97" s="9">
        <v>2004</v>
      </c>
      <c r="B97" s="62">
        <v>94946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24"/>
      <c r="CD97" s="24"/>
      <c r="CE97" s="1">
        <v>515135</v>
      </c>
      <c r="CF97" s="1">
        <f t="shared" si="4"/>
        <v>18.43128500296039</v>
      </c>
    </row>
    <row r="98" spans="1:84" x14ac:dyDescent="0.25">
      <c r="A98" s="9">
        <v>2005</v>
      </c>
      <c r="B98" s="62">
        <v>102675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24"/>
      <c r="CD98" s="24"/>
      <c r="CE98" s="1">
        <v>539234</v>
      </c>
      <c r="CF98" s="1">
        <f t="shared" si="4"/>
        <v>19.040898756384056</v>
      </c>
    </row>
    <row r="99" spans="1:84" x14ac:dyDescent="0.25">
      <c r="A99" s="9">
        <v>2006</v>
      </c>
      <c r="B99" s="62">
        <v>109836</v>
      </c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24"/>
      <c r="CD99" s="24"/>
      <c r="CE99" s="1">
        <v>568681</v>
      </c>
      <c r="CF99" s="1">
        <f t="shared" si="4"/>
        <v>19.314167345137257</v>
      </c>
    </row>
    <row r="100" spans="1:84" x14ac:dyDescent="0.25">
      <c r="A100" s="9">
        <v>2007</v>
      </c>
      <c r="B100" s="62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24"/>
      <c r="CD100" s="24"/>
      <c r="CE100" s="1"/>
      <c r="CF100" s="1"/>
    </row>
    <row r="101" spans="1:84" x14ac:dyDescent="0.25">
      <c r="A101" s="9">
        <v>2008</v>
      </c>
      <c r="B101" s="62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24"/>
      <c r="CD101" s="24"/>
      <c r="CE101" s="1"/>
      <c r="CF101" s="1"/>
    </row>
    <row r="102" spans="1:84" x14ac:dyDescent="0.25">
      <c r="A102" s="9">
        <v>2009</v>
      </c>
      <c r="B102" s="62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24"/>
      <c r="CD102" s="24"/>
      <c r="CE102" s="1"/>
      <c r="CF102" s="1"/>
    </row>
    <row r="103" spans="1:84" x14ac:dyDescent="0.25">
      <c r="A103" s="9">
        <v>2010</v>
      </c>
      <c r="B103" s="62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24"/>
      <c r="CD103" s="24"/>
      <c r="CE103" s="1"/>
      <c r="CF103" s="1"/>
    </row>
    <row r="104" spans="1:84" x14ac:dyDescent="0.25">
      <c r="A104" s="9">
        <v>2011</v>
      </c>
      <c r="B104" s="62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24"/>
      <c r="CD104" s="24"/>
      <c r="CE104" s="1"/>
      <c r="CF104" s="1"/>
    </row>
  </sheetData>
  <mergeCells count="94">
    <mergeCell ref="B69:CB69"/>
    <mergeCell ref="B71:CB71"/>
    <mergeCell ref="B70:CB70"/>
    <mergeCell ref="K3:M3"/>
    <mergeCell ref="B9:CB9"/>
    <mergeCell ref="B10:CB10"/>
    <mergeCell ref="B63:CB63"/>
    <mergeCell ref="B64:CB64"/>
    <mergeCell ref="B65:CB65"/>
    <mergeCell ref="B66:CB66"/>
    <mergeCell ref="B68:CB68"/>
    <mergeCell ref="B67:CB67"/>
    <mergeCell ref="B62:CB62"/>
    <mergeCell ref="B56:CB56"/>
    <mergeCell ref="B57:CB57"/>
    <mergeCell ref="B58:CB58"/>
    <mergeCell ref="B103:CB103"/>
    <mergeCell ref="B104:CB104"/>
    <mergeCell ref="B98:CB98"/>
    <mergeCell ref="B99:CB99"/>
    <mergeCell ref="B100:CB100"/>
    <mergeCell ref="B101:CB101"/>
    <mergeCell ref="B102:CB102"/>
    <mergeCell ref="B93:CB93"/>
    <mergeCell ref="B94:CB94"/>
    <mergeCell ref="B95:CB95"/>
    <mergeCell ref="B96:CB96"/>
    <mergeCell ref="B97:CB97"/>
    <mergeCell ref="B88:CB88"/>
    <mergeCell ref="B89:CB89"/>
    <mergeCell ref="B90:CB90"/>
    <mergeCell ref="B91:CB91"/>
    <mergeCell ref="B92:CB92"/>
    <mergeCell ref="B83:CB83"/>
    <mergeCell ref="B84:CB84"/>
    <mergeCell ref="B85:CB85"/>
    <mergeCell ref="B86:CB86"/>
    <mergeCell ref="B87:CB87"/>
    <mergeCell ref="B77:CB77"/>
    <mergeCell ref="B78:CB78"/>
    <mergeCell ref="B79:CB79"/>
    <mergeCell ref="B80:CB80"/>
    <mergeCell ref="B81:CB81"/>
    <mergeCell ref="B72:CB72"/>
    <mergeCell ref="B73:CB73"/>
    <mergeCell ref="B74:CB74"/>
    <mergeCell ref="B75:CB75"/>
    <mergeCell ref="B76:CB76"/>
    <mergeCell ref="B51:CB51"/>
    <mergeCell ref="B52:CB52"/>
    <mergeCell ref="B53:CB53"/>
    <mergeCell ref="B54:CB54"/>
    <mergeCell ref="B55:CB55"/>
    <mergeCell ref="A23:CF23"/>
    <mergeCell ref="A61:CF61"/>
    <mergeCell ref="B31:CB31"/>
    <mergeCell ref="B32:CB32"/>
    <mergeCell ref="B33:CB33"/>
    <mergeCell ref="B34:CB34"/>
    <mergeCell ref="B35:CB35"/>
    <mergeCell ref="B36:CB36"/>
    <mergeCell ref="B37:CB37"/>
    <mergeCell ref="B38:CB38"/>
    <mergeCell ref="B39:CB39"/>
    <mergeCell ref="B40:CB40"/>
    <mergeCell ref="B41:CB41"/>
    <mergeCell ref="B42:CB42"/>
    <mergeCell ref="B43:CB43"/>
    <mergeCell ref="B44:CB44"/>
    <mergeCell ref="A82:CF82"/>
    <mergeCell ref="B24:CB24"/>
    <mergeCell ref="B25:CB25"/>
    <mergeCell ref="B26:CB26"/>
    <mergeCell ref="B27:CB27"/>
    <mergeCell ref="B28:CB28"/>
    <mergeCell ref="B29:CB29"/>
    <mergeCell ref="B30:CB30"/>
    <mergeCell ref="B45:CB45"/>
    <mergeCell ref="B46:CB46"/>
    <mergeCell ref="B47:CB47"/>
    <mergeCell ref="B48:CB48"/>
    <mergeCell ref="B49:CB49"/>
    <mergeCell ref="B50:CB50"/>
    <mergeCell ref="B59:CB59"/>
    <mergeCell ref="B60:CB60"/>
    <mergeCell ref="B2:CB2"/>
    <mergeCell ref="A1:CF1"/>
    <mergeCell ref="C3:J3"/>
    <mergeCell ref="N3:AC3"/>
    <mergeCell ref="AD3:BK3"/>
    <mergeCell ref="BL3:BO3"/>
    <mergeCell ref="BP3:BS3"/>
    <mergeCell ref="BT3:BW3"/>
    <mergeCell ref="BX3:C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1"/>
  <sheetViews>
    <sheetView workbookViewId="0">
      <pane ySplit="1" topLeftCell="A148" activePane="bottomLeft" state="frozen"/>
      <selection pane="bottomLeft" activeCell="G151" sqref="G151:G161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7" bestFit="1" customWidth="1"/>
    <col min="4" max="4" width="40.7109375" bestFit="1" customWidth="1"/>
    <col min="5" max="5" width="29" bestFit="1" customWidth="1"/>
    <col min="6" max="6" width="22" bestFit="1" customWidth="1"/>
    <col min="7" max="7" width="21.5703125" bestFit="1" customWidth="1"/>
    <col min="8" max="8" width="10.85546875" customWidth="1"/>
    <col min="9" max="9" width="11" bestFit="1" customWidth="1"/>
  </cols>
  <sheetData>
    <row r="1" spans="1:7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7" x14ac:dyDescent="0.25">
      <c r="A2" s="67" t="s">
        <v>139</v>
      </c>
      <c r="B2" s="67"/>
      <c r="C2" s="67"/>
      <c r="D2" s="67"/>
      <c r="E2" s="67"/>
      <c r="F2" s="67"/>
      <c r="G2" s="67"/>
    </row>
    <row r="3" spans="1:7" x14ac:dyDescent="0.25">
      <c r="A3" s="5">
        <v>1855</v>
      </c>
      <c r="F3" s="1">
        <v>30.3</v>
      </c>
    </row>
    <row r="4" spans="1:7" x14ac:dyDescent="0.25">
      <c r="A4" s="5">
        <v>1856</v>
      </c>
      <c r="F4" s="1">
        <v>31.3</v>
      </c>
    </row>
    <row r="5" spans="1:7" x14ac:dyDescent="0.25">
      <c r="A5" s="5">
        <v>1857</v>
      </c>
      <c r="F5" s="1">
        <v>32.9</v>
      </c>
    </row>
    <row r="6" spans="1:7" x14ac:dyDescent="0.25">
      <c r="A6" s="5">
        <v>1858</v>
      </c>
      <c r="F6" s="1">
        <v>34.9</v>
      </c>
    </row>
    <row r="7" spans="1:7" x14ac:dyDescent="0.25">
      <c r="A7" s="5">
        <v>1859</v>
      </c>
      <c r="F7" s="1">
        <v>36.799999999999997</v>
      </c>
    </row>
    <row r="8" spans="1:7" x14ac:dyDescent="0.25">
      <c r="A8" s="5">
        <v>1860</v>
      </c>
      <c r="F8" s="1">
        <v>35.200000000000003</v>
      </c>
    </row>
    <row r="9" spans="1:7" x14ac:dyDescent="0.25">
      <c r="A9" s="5">
        <v>1861</v>
      </c>
      <c r="F9" s="1">
        <v>31</v>
      </c>
    </row>
    <row r="10" spans="1:7" x14ac:dyDescent="0.25">
      <c r="A10" s="5">
        <v>1862</v>
      </c>
      <c r="F10" s="1">
        <v>32.799999999999997</v>
      </c>
    </row>
    <row r="11" spans="1:7" x14ac:dyDescent="0.25">
      <c r="A11" s="5">
        <v>1863</v>
      </c>
      <c r="F11" s="1">
        <v>25.4</v>
      </c>
    </row>
    <row r="12" spans="1:7" x14ac:dyDescent="0.25">
      <c r="A12" s="5">
        <v>1864</v>
      </c>
      <c r="F12" s="1">
        <v>22.1</v>
      </c>
    </row>
    <row r="13" spans="1:7" x14ac:dyDescent="0.25">
      <c r="A13" s="5">
        <v>1865</v>
      </c>
      <c r="F13" s="1">
        <v>24.6</v>
      </c>
    </row>
    <row r="14" spans="1:7" x14ac:dyDescent="0.25">
      <c r="A14" s="5">
        <v>1866</v>
      </c>
      <c r="F14" s="1">
        <v>28.9</v>
      </c>
    </row>
    <row r="15" spans="1:7" x14ac:dyDescent="0.25">
      <c r="A15" s="5">
        <v>1867</v>
      </c>
      <c r="F15" s="1">
        <v>27.7</v>
      </c>
    </row>
    <row r="16" spans="1:7" x14ac:dyDescent="0.25">
      <c r="A16" s="5">
        <v>1868</v>
      </c>
      <c r="F16" s="1">
        <v>30.7</v>
      </c>
    </row>
    <row r="17" spans="1:9" x14ac:dyDescent="0.25">
      <c r="A17" s="5">
        <v>1869</v>
      </c>
      <c r="F17" s="1">
        <v>34.1</v>
      </c>
    </row>
    <row r="18" spans="1:9" x14ac:dyDescent="0.25">
      <c r="A18" s="5">
        <v>1870</v>
      </c>
      <c r="F18" s="1">
        <v>32.4</v>
      </c>
    </row>
    <row r="19" spans="1:9" x14ac:dyDescent="0.25">
      <c r="A19" s="5">
        <v>1871</v>
      </c>
      <c r="F19" s="1">
        <v>34.9</v>
      </c>
    </row>
    <row r="20" spans="1:9" x14ac:dyDescent="0.25">
      <c r="A20" s="5">
        <v>1872</v>
      </c>
      <c r="F20" s="1">
        <v>36.9</v>
      </c>
    </row>
    <row r="21" spans="1:9" x14ac:dyDescent="0.25">
      <c r="A21" s="5">
        <v>1873</v>
      </c>
      <c r="F21" s="1">
        <v>34.9</v>
      </c>
    </row>
    <row r="22" spans="1:9" x14ac:dyDescent="0.25">
      <c r="A22" s="5">
        <v>1874</v>
      </c>
      <c r="F22" s="1">
        <v>37.1</v>
      </c>
    </row>
    <row r="23" spans="1:9" x14ac:dyDescent="0.25">
      <c r="A23" s="5">
        <v>1875</v>
      </c>
      <c r="F23" s="1">
        <v>37.4</v>
      </c>
    </row>
    <row r="24" spans="1:9" x14ac:dyDescent="0.25">
      <c r="A24" s="5">
        <v>1876</v>
      </c>
      <c r="F24" s="1">
        <v>39.5</v>
      </c>
    </row>
    <row r="25" spans="1:9" x14ac:dyDescent="0.25">
      <c r="A25" s="5">
        <v>1877</v>
      </c>
      <c r="F25" s="1">
        <v>41.2</v>
      </c>
      <c r="I25" s="18"/>
    </row>
    <row r="26" spans="1:9" x14ac:dyDescent="0.25">
      <c r="A26" s="5">
        <v>1878</v>
      </c>
      <c r="F26" s="1">
        <v>41.7</v>
      </c>
      <c r="I26" s="18"/>
    </row>
    <row r="27" spans="1:9" x14ac:dyDescent="0.25">
      <c r="A27" s="5">
        <v>1879</v>
      </c>
      <c r="F27" s="1">
        <v>39.799999999999997</v>
      </c>
      <c r="I27" s="18"/>
    </row>
    <row r="28" spans="1:9" x14ac:dyDescent="0.25">
      <c r="A28" s="5">
        <v>1880</v>
      </c>
      <c r="F28" s="1">
        <v>38.9</v>
      </c>
      <c r="I28" s="18"/>
    </row>
    <row r="29" spans="1:9" x14ac:dyDescent="0.25">
      <c r="A29" s="5">
        <v>1881</v>
      </c>
      <c r="F29" s="1">
        <v>39</v>
      </c>
      <c r="I29" s="18"/>
    </row>
    <row r="30" spans="1:9" x14ac:dyDescent="0.25">
      <c r="A30" s="5">
        <v>1882</v>
      </c>
      <c r="F30" s="1">
        <v>37</v>
      </c>
      <c r="I30" s="18"/>
    </row>
    <row r="31" spans="1:9" x14ac:dyDescent="0.25">
      <c r="A31" s="5">
        <v>1883</v>
      </c>
      <c r="F31" s="1">
        <v>38.799999999999997</v>
      </c>
    </row>
    <row r="32" spans="1:9" x14ac:dyDescent="0.25">
      <c r="A32" s="5">
        <v>1884</v>
      </c>
      <c r="F32" s="1">
        <v>41.6</v>
      </c>
    </row>
    <row r="33" spans="1:6" x14ac:dyDescent="0.25">
      <c r="A33" s="5">
        <v>1885</v>
      </c>
      <c r="F33" s="1">
        <v>40.200000000000003</v>
      </c>
    </row>
    <row r="34" spans="1:6" x14ac:dyDescent="0.25">
      <c r="A34" s="5">
        <v>1886</v>
      </c>
      <c r="F34" s="1">
        <v>39</v>
      </c>
    </row>
    <row r="35" spans="1:6" x14ac:dyDescent="0.25">
      <c r="A35" s="5">
        <v>1887</v>
      </c>
      <c r="F35" s="1">
        <v>38</v>
      </c>
    </row>
    <row r="36" spans="1:6" x14ac:dyDescent="0.25">
      <c r="A36" s="5">
        <v>1888</v>
      </c>
      <c r="F36" s="1">
        <v>36.799999999999997</v>
      </c>
    </row>
    <row r="37" spans="1:6" x14ac:dyDescent="0.25">
      <c r="A37" s="5">
        <v>1889</v>
      </c>
      <c r="F37" s="1">
        <v>36.9</v>
      </c>
    </row>
    <row r="38" spans="1:6" x14ac:dyDescent="0.25">
      <c r="A38" s="5">
        <v>1890</v>
      </c>
      <c r="F38" s="1">
        <v>37</v>
      </c>
    </row>
    <row r="39" spans="1:6" x14ac:dyDescent="0.25">
      <c r="A39" s="5">
        <v>1891</v>
      </c>
      <c r="F39" s="1">
        <v>38.1</v>
      </c>
    </row>
    <row r="40" spans="1:6" x14ac:dyDescent="0.25">
      <c r="A40" s="5">
        <v>1892</v>
      </c>
      <c r="F40" s="1">
        <v>39.299999999999997</v>
      </c>
    </row>
    <row r="41" spans="1:6" x14ac:dyDescent="0.25">
      <c r="A41" s="5">
        <v>1893</v>
      </c>
      <c r="F41" s="1">
        <v>40.6</v>
      </c>
    </row>
    <row r="42" spans="1:6" x14ac:dyDescent="0.25">
      <c r="A42" s="5">
        <v>1894</v>
      </c>
      <c r="F42" s="1">
        <v>40.700000000000003</v>
      </c>
    </row>
    <row r="43" spans="1:6" x14ac:dyDescent="0.25">
      <c r="A43" s="5">
        <v>1895</v>
      </c>
      <c r="F43" s="1">
        <v>39.700000000000003</v>
      </c>
    </row>
    <row r="44" spans="1:6" x14ac:dyDescent="0.25">
      <c r="A44" s="5">
        <v>1896</v>
      </c>
      <c r="F44" s="1">
        <v>42</v>
      </c>
    </row>
    <row r="45" spans="1:6" x14ac:dyDescent="0.25">
      <c r="A45" s="5">
        <v>1897</v>
      </c>
      <c r="F45" s="1">
        <v>40.6</v>
      </c>
    </row>
    <row r="46" spans="1:6" x14ac:dyDescent="0.25">
      <c r="A46" s="5">
        <v>1898</v>
      </c>
      <c r="F46" s="1">
        <v>41.5</v>
      </c>
    </row>
    <row r="47" spans="1:6" x14ac:dyDescent="0.25">
      <c r="A47" s="5">
        <v>1899</v>
      </c>
      <c r="F47" s="1">
        <v>43.7</v>
      </c>
    </row>
    <row r="48" spans="1:6" x14ac:dyDescent="0.25">
      <c r="A48" s="5">
        <v>1900</v>
      </c>
      <c r="F48" s="1">
        <v>46.4</v>
      </c>
    </row>
    <row r="49" spans="1:6" x14ac:dyDescent="0.25">
      <c r="A49" s="5">
        <v>1901</v>
      </c>
      <c r="F49" s="1">
        <v>46.7</v>
      </c>
    </row>
    <row r="50" spans="1:6" x14ac:dyDescent="0.25">
      <c r="A50" s="5">
        <v>1902</v>
      </c>
      <c r="F50" s="1">
        <v>46.3</v>
      </c>
    </row>
    <row r="51" spans="1:6" x14ac:dyDescent="0.25">
      <c r="A51" s="5">
        <v>1903</v>
      </c>
      <c r="F51" s="1">
        <v>50.8</v>
      </c>
    </row>
    <row r="52" spans="1:6" x14ac:dyDescent="0.25">
      <c r="A52" s="5">
        <v>1904</v>
      </c>
      <c r="F52" s="1">
        <v>44.4</v>
      </c>
    </row>
    <row r="53" spans="1:6" x14ac:dyDescent="0.25">
      <c r="A53" s="5">
        <v>1905</v>
      </c>
      <c r="F53" s="1">
        <v>46</v>
      </c>
    </row>
    <row r="54" spans="1:6" x14ac:dyDescent="0.25">
      <c r="A54" s="5">
        <v>1906</v>
      </c>
      <c r="F54" s="1">
        <v>47</v>
      </c>
    </row>
    <row r="55" spans="1:6" x14ac:dyDescent="0.25">
      <c r="A55" s="5">
        <v>1907</v>
      </c>
      <c r="F55" s="1">
        <v>49.2</v>
      </c>
    </row>
    <row r="56" spans="1:6" x14ac:dyDescent="0.25">
      <c r="A56" s="5">
        <v>1908</v>
      </c>
      <c r="F56" s="1">
        <v>47.4</v>
      </c>
    </row>
    <row r="57" spans="1:6" x14ac:dyDescent="0.25">
      <c r="A57" s="5">
        <v>1909</v>
      </c>
      <c r="F57" s="1">
        <v>45.1</v>
      </c>
    </row>
    <row r="58" spans="1:6" x14ac:dyDescent="0.25">
      <c r="A58" s="5">
        <v>1910</v>
      </c>
      <c r="F58" s="1">
        <v>46.7</v>
      </c>
    </row>
    <row r="59" spans="1:6" x14ac:dyDescent="0.25">
      <c r="A59" s="5">
        <v>1911</v>
      </c>
      <c r="F59" s="1">
        <v>49.5</v>
      </c>
    </row>
    <row r="60" spans="1:6" x14ac:dyDescent="0.25">
      <c r="A60" s="5">
        <v>1912</v>
      </c>
      <c r="F60" s="1">
        <v>48.8</v>
      </c>
    </row>
    <row r="61" spans="1:6" x14ac:dyDescent="0.25">
      <c r="A61" s="5">
        <v>1913</v>
      </c>
      <c r="F61" s="1">
        <v>48.3</v>
      </c>
    </row>
    <row r="62" spans="1:6" x14ac:dyDescent="0.25">
      <c r="A62" s="5">
        <v>1914</v>
      </c>
      <c r="F62" s="1">
        <v>42.4</v>
      </c>
    </row>
    <row r="63" spans="1:6" x14ac:dyDescent="0.25">
      <c r="A63" s="5">
        <v>1915</v>
      </c>
      <c r="F63" s="1">
        <v>39.4</v>
      </c>
    </row>
    <row r="64" spans="1:6" x14ac:dyDescent="0.25">
      <c r="A64" s="5">
        <v>1916</v>
      </c>
      <c r="F64" s="1">
        <v>35.700000000000003</v>
      </c>
    </row>
    <row r="65" spans="1:6" x14ac:dyDescent="0.25">
      <c r="A65" s="5">
        <v>1917</v>
      </c>
      <c r="F65" s="1">
        <v>34.9</v>
      </c>
    </row>
    <row r="66" spans="1:6" x14ac:dyDescent="0.25">
      <c r="A66" s="5">
        <v>1918</v>
      </c>
      <c r="F66" s="1">
        <v>30.8</v>
      </c>
    </row>
    <row r="67" spans="1:6" x14ac:dyDescent="0.25">
      <c r="A67" s="5">
        <v>1919</v>
      </c>
      <c r="F67" s="1">
        <v>38</v>
      </c>
    </row>
    <row r="68" spans="1:6" x14ac:dyDescent="0.25">
      <c r="A68" s="5">
        <v>1920</v>
      </c>
      <c r="F68" s="1">
        <v>39.9</v>
      </c>
    </row>
    <row r="69" spans="1:6" x14ac:dyDescent="0.25">
      <c r="A69" s="5">
        <v>1921</v>
      </c>
      <c r="F69" s="1">
        <v>42.9</v>
      </c>
    </row>
    <row r="70" spans="1:6" x14ac:dyDescent="0.25">
      <c r="A70" s="5">
        <v>1922</v>
      </c>
      <c r="F70" s="1">
        <v>44.5</v>
      </c>
    </row>
    <row r="71" spans="1:6" x14ac:dyDescent="0.25">
      <c r="A71" s="5">
        <v>1923</v>
      </c>
      <c r="F71" s="1">
        <v>47.4</v>
      </c>
    </row>
    <row r="72" spans="1:6" x14ac:dyDescent="0.25">
      <c r="A72" s="5">
        <v>1924</v>
      </c>
      <c r="F72" s="1">
        <v>46.3</v>
      </c>
    </row>
    <row r="73" spans="1:6" x14ac:dyDescent="0.25">
      <c r="A73" s="5">
        <v>1925</v>
      </c>
      <c r="F73" s="1">
        <v>47.2</v>
      </c>
    </row>
    <row r="74" spans="1:6" x14ac:dyDescent="0.25">
      <c r="A74" s="5">
        <v>1926</v>
      </c>
      <c r="F74" s="1">
        <v>48</v>
      </c>
    </row>
    <row r="75" spans="1:6" x14ac:dyDescent="0.25">
      <c r="A75" s="5">
        <v>1927</v>
      </c>
      <c r="F75" s="1">
        <v>49.6</v>
      </c>
    </row>
    <row r="76" spans="1:6" x14ac:dyDescent="0.25">
      <c r="A76" s="5">
        <v>1928</v>
      </c>
      <c r="F76" s="1">
        <v>49.9</v>
      </c>
    </row>
    <row r="77" spans="1:6" x14ac:dyDescent="0.25">
      <c r="A77" s="5">
        <v>1929</v>
      </c>
      <c r="F77" s="1">
        <v>50.3</v>
      </c>
    </row>
    <row r="78" spans="1:6" x14ac:dyDescent="0.25">
      <c r="A78" s="5">
        <v>1930</v>
      </c>
      <c r="F78" s="1">
        <v>50.9</v>
      </c>
    </row>
    <row r="79" spans="1:6" x14ac:dyDescent="0.25">
      <c r="A79" s="5">
        <v>1931</v>
      </c>
      <c r="F79" s="1">
        <v>51.2</v>
      </c>
    </row>
    <row r="80" spans="1:6" x14ac:dyDescent="0.25">
      <c r="A80" s="5">
        <v>1932</v>
      </c>
      <c r="F80" s="1">
        <v>52.2</v>
      </c>
    </row>
    <row r="81" spans="1:6" x14ac:dyDescent="0.25">
      <c r="A81" s="5">
        <v>1933</v>
      </c>
      <c r="F81" s="1">
        <v>47.6</v>
      </c>
    </row>
    <row r="82" spans="1:6" x14ac:dyDescent="0.25">
      <c r="A82" s="5">
        <v>1934</v>
      </c>
      <c r="F82" s="1">
        <v>50.4</v>
      </c>
    </row>
    <row r="83" spans="1:6" x14ac:dyDescent="0.25">
      <c r="A83" s="5">
        <v>1935</v>
      </c>
      <c r="F83" s="1">
        <v>55.1</v>
      </c>
    </row>
    <row r="84" spans="1:6" x14ac:dyDescent="0.25">
      <c r="A84" s="5">
        <v>1936</v>
      </c>
      <c r="F84" s="1">
        <v>51.9</v>
      </c>
    </row>
    <row r="85" spans="1:6" x14ac:dyDescent="0.25">
      <c r="A85" s="5">
        <v>1937</v>
      </c>
      <c r="F85" s="1">
        <v>49.7</v>
      </c>
    </row>
    <row r="86" spans="1:6" x14ac:dyDescent="0.25">
      <c r="A86" s="5">
        <v>1938</v>
      </c>
      <c r="F86" s="1">
        <v>51.6</v>
      </c>
    </row>
    <row r="87" spans="1:6" x14ac:dyDescent="0.25">
      <c r="A87" s="5">
        <v>1939</v>
      </c>
      <c r="F87" s="1">
        <v>44.3</v>
      </c>
    </row>
    <row r="88" spans="1:6" x14ac:dyDescent="0.25">
      <c r="A88" s="5">
        <v>1940</v>
      </c>
      <c r="F88" s="1">
        <v>42</v>
      </c>
    </row>
    <row r="89" spans="1:6" x14ac:dyDescent="0.25">
      <c r="A89" s="5">
        <v>1941</v>
      </c>
      <c r="F89" s="1">
        <v>42.4</v>
      </c>
    </row>
    <row r="90" spans="1:6" x14ac:dyDescent="0.25">
      <c r="A90" s="5">
        <v>1942</v>
      </c>
      <c r="F90" s="1">
        <v>42</v>
      </c>
    </row>
    <row r="91" spans="1:6" x14ac:dyDescent="0.25">
      <c r="A91" s="5">
        <v>1943</v>
      </c>
      <c r="F91" s="1">
        <v>40.6</v>
      </c>
    </row>
    <row r="92" spans="1:6" x14ac:dyDescent="0.25">
      <c r="A92" s="5">
        <v>1944</v>
      </c>
      <c r="F92" s="1">
        <v>38.5</v>
      </c>
    </row>
    <row r="93" spans="1:6" x14ac:dyDescent="0.25">
      <c r="A93" s="5">
        <v>1945</v>
      </c>
      <c r="F93" s="1">
        <v>31.4</v>
      </c>
    </row>
    <row r="94" spans="1:6" x14ac:dyDescent="0.25">
      <c r="A94" s="5">
        <v>1946</v>
      </c>
      <c r="F94" s="1">
        <v>35.9</v>
      </c>
    </row>
    <row r="95" spans="1:6" x14ac:dyDescent="0.25">
      <c r="A95" s="5">
        <v>1947</v>
      </c>
      <c r="F95" s="1">
        <v>35.799999999999997</v>
      </c>
    </row>
    <row r="96" spans="1:6" x14ac:dyDescent="0.25">
      <c r="A96" s="5">
        <v>1948</v>
      </c>
      <c r="F96" s="1">
        <v>35.4</v>
      </c>
    </row>
    <row r="97" spans="1:6" x14ac:dyDescent="0.25">
      <c r="A97" s="5">
        <v>1949</v>
      </c>
      <c r="F97" s="1">
        <v>35.5</v>
      </c>
    </row>
    <row r="98" spans="1:6" x14ac:dyDescent="0.25">
      <c r="A98" s="5">
        <v>1950</v>
      </c>
      <c r="F98" s="1">
        <v>37.1</v>
      </c>
    </row>
    <row r="99" spans="1:6" x14ac:dyDescent="0.25">
      <c r="A99" s="5">
        <v>1951</v>
      </c>
      <c r="F99" s="1">
        <v>34.700000000000003</v>
      </c>
    </row>
    <row r="100" spans="1:6" x14ac:dyDescent="0.25">
      <c r="A100" s="5">
        <v>1952</v>
      </c>
      <c r="F100" s="1">
        <v>33.6</v>
      </c>
    </row>
    <row r="101" spans="1:6" x14ac:dyDescent="0.25">
      <c r="A101" s="5">
        <v>1953</v>
      </c>
      <c r="F101" s="1">
        <v>33.5</v>
      </c>
    </row>
    <row r="102" spans="1:6" x14ac:dyDescent="0.25">
      <c r="A102" s="5">
        <v>1954</v>
      </c>
      <c r="F102" s="1">
        <v>33.6</v>
      </c>
    </row>
    <row r="103" spans="1:6" x14ac:dyDescent="0.25">
      <c r="A103" s="5">
        <v>1955</v>
      </c>
      <c r="F103" s="1">
        <v>35.1</v>
      </c>
    </row>
    <row r="104" spans="1:6" x14ac:dyDescent="0.25">
      <c r="A104" s="5">
        <v>1956</v>
      </c>
      <c r="F104" s="1">
        <v>34.6</v>
      </c>
    </row>
    <row r="105" spans="1:6" x14ac:dyDescent="0.25">
      <c r="A105" s="5">
        <v>1957</v>
      </c>
      <c r="F105" s="1">
        <v>33.799999999999997</v>
      </c>
    </row>
    <row r="106" spans="1:6" x14ac:dyDescent="0.25">
      <c r="A106" s="5">
        <v>1958</v>
      </c>
      <c r="F106" s="1">
        <v>32.700000000000003</v>
      </c>
    </row>
    <row r="107" spans="1:6" x14ac:dyDescent="0.25">
      <c r="A107" s="5">
        <v>1959</v>
      </c>
      <c r="F107" s="1">
        <v>32.700000000000003</v>
      </c>
    </row>
    <row r="108" spans="1:6" x14ac:dyDescent="0.25">
      <c r="A108" s="5">
        <v>1960</v>
      </c>
      <c r="F108" s="1">
        <v>33.1</v>
      </c>
    </row>
    <row r="109" spans="1:6" x14ac:dyDescent="0.25">
      <c r="A109" s="5">
        <v>1961</v>
      </c>
      <c r="F109" s="1">
        <v>30.1</v>
      </c>
    </row>
    <row r="110" spans="1:6" x14ac:dyDescent="0.25">
      <c r="A110" s="5">
        <v>1962</v>
      </c>
      <c r="F110" s="1">
        <v>30.4</v>
      </c>
    </row>
    <row r="111" spans="1:6" x14ac:dyDescent="0.25">
      <c r="A111" s="5">
        <v>1963</v>
      </c>
      <c r="F111" s="1">
        <v>30.4</v>
      </c>
    </row>
    <row r="112" spans="1:6" x14ac:dyDescent="0.25">
      <c r="A112" s="5">
        <v>1964</v>
      </c>
      <c r="F112" s="1">
        <v>31.1</v>
      </c>
    </row>
    <row r="113" spans="1:7" x14ac:dyDescent="0.25">
      <c r="A113" s="5">
        <v>1965</v>
      </c>
      <c r="F113" s="1">
        <v>31.7</v>
      </c>
    </row>
    <row r="114" spans="1:7" x14ac:dyDescent="0.25">
      <c r="A114" s="5">
        <v>1966</v>
      </c>
      <c r="F114" s="1">
        <v>31</v>
      </c>
    </row>
    <row r="115" spans="1:7" x14ac:dyDescent="0.25">
      <c r="A115" s="5">
        <v>1967</v>
      </c>
      <c r="F115" s="1">
        <v>31.1</v>
      </c>
    </row>
    <row r="116" spans="1:7" x14ac:dyDescent="0.25">
      <c r="A116" s="5">
        <v>1968</v>
      </c>
      <c r="F116" s="1">
        <v>31.6</v>
      </c>
    </row>
    <row r="117" spans="1:7" x14ac:dyDescent="0.25">
      <c r="A117" s="5">
        <v>1969</v>
      </c>
      <c r="F117" s="1">
        <v>33.4</v>
      </c>
    </row>
    <row r="118" spans="1:7" x14ac:dyDescent="0.25">
      <c r="A118" s="5">
        <v>1970</v>
      </c>
      <c r="F118" s="1">
        <v>31.8</v>
      </c>
    </row>
    <row r="119" spans="1:7" x14ac:dyDescent="0.25">
      <c r="A119" s="5">
        <v>1971</v>
      </c>
      <c r="F119" s="1">
        <v>30.6</v>
      </c>
    </row>
    <row r="120" spans="1:7" x14ac:dyDescent="0.25">
      <c r="A120" s="5">
        <v>1972</v>
      </c>
      <c r="F120" s="1">
        <v>30.2</v>
      </c>
    </row>
    <row r="121" spans="1:7" x14ac:dyDescent="0.25">
      <c r="A121" s="67" t="s">
        <v>140</v>
      </c>
      <c r="B121" s="67"/>
      <c r="C121" s="67"/>
      <c r="D121" s="67"/>
      <c r="E121" s="67"/>
      <c r="F121" s="67"/>
      <c r="G121" s="67"/>
    </row>
    <row r="122" spans="1:7" x14ac:dyDescent="0.25">
      <c r="A122" s="5">
        <v>1973</v>
      </c>
      <c r="B122">
        <v>47727</v>
      </c>
      <c r="C122">
        <v>24664</v>
      </c>
      <c r="D122">
        <f t="shared" ref="D122:D149" si="0">SUM(B122-C122)</f>
        <v>23063</v>
      </c>
      <c r="E122" s="19">
        <v>74923</v>
      </c>
      <c r="F122">
        <f>(D122/E122)*100</f>
        <v>30.782269796991578</v>
      </c>
      <c r="G122">
        <f>(B122/E122)*100</f>
        <v>63.701400104106888</v>
      </c>
    </row>
    <row r="123" spans="1:7" x14ac:dyDescent="0.25">
      <c r="A123" s="5">
        <v>1974</v>
      </c>
      <c r="B123">
        <v>58402</v>
      </c>
      <c r="C123">
        <v>29388</v>
      </c>
      <c r="D123">
        <f t="shared" si="0"/>
        <v>29014</v>
      </c>
      <c r="E123" s="19">
        <v>94282</v>
      </c>
      <c r="F123">
        <f t="shared" ref="F123:F149" si="1">(D123/E123)*100</f>
        <v>30.773636537196918</v>
      </c>
      <c r="G123">
        <f t="shared" ref="G123:G149" si="2">(B123/E123)*100</f>
        <v>61.943955367938742</v>
      </c>
    </row>
    <row r="124" spans="1:7" x14ac:dyDescent="0.25">
      <c r="A124" s="5">
        <v>1975</v>
      </c>
      <c r="B124">
        <v>67298</v>
      </c>
      <c r="C124">
        <v>33669</v>
      </c>
      <c r="D124">
        <f t="shared" si="0"/>
        <v>33629</v>
      </c>
      <c r="E124" s="19">
        <v>107861</v>
      </c>
      <c r="F124">
        <f t="shared" si="1"/>
        <v>31.178090319948826</v>
      </c>
      <c r="G124">
        <f t="shared" si="2"/>
        <v>62.393265406402691</v>
      </c>
    </row>
    <row r="125" spans="1:7" x14ac:dyDescent="0.25">
      <c r="A125" s="5">
        <v>1976</v>
      </c>
      <c r="B125">
        <v>78037</v>
      </c>
      <c r="C125">
        <v>39072</v>
      </c>
      <c r="D125">
        <f t="shared" si="0"/>
        <v>38965</v>
      </c>
      <c r="E125" s="19">
        <v>120985</v>
      </c>
      <c r="F125">
        <f t="shared" si="1"/>
        <v>32.206471876678926</v>
      </c>
      <c r="G125">
        <f t="shared" si="2"/>
        <v>64.501384469149073</v>
      </c>
    </row>
    <row r="126" spans="1:7" x14ac:dyDescent="0.25">
      <c r="A126" s="5">
        <v>1977</v>
      </c>
      <c r="B126">
        <v>86048</v>
      </c>
      <c r="C126">
        <v>43626</v>
      </c>
      <c r="D126">
        <f t="shared" si="0"/>
        <v>42422</v>
      </c>
      <c r="E126" s="19">
        <v>136635</v>
      </c>
      <c r="F126">
        <f t="shared" si="1"/>
        <v>31.04768177992462</v>
      </c>
      <c r="G126">
        <f t="shared" si="2"/>
        <v>62.976543345409297</v>
      </c>
    </row>
    <row r="127" spans="1:7" x14ac:dyDescent="0.25">
      <c r="A127" s="5">
        <v>1978</v>
      </c>
      <c r="B127">
        <v>100011</v>
      </c>
      <c r="C127">
        <v>50337</v>
      </c>
      <c r="D127">
        <f t="shared" si="0"/>
        <v>49674</v>
      </c>
      <c r="E127" s="19">
        <v>156925</v>
      </c>
      <c r="F127">
        <f t="shared" si="1"/>
        <v>31.654612075832407</v>
      </c>
      <c r="G127">
        <f t="shared" si="2"/>
        <v>63.731718974032184</v>
      </c>
    </row>
    <row r="128" spans="1:7" x14ac:dyDescent="0.25">
      <c r="A128" s="5">
        <v>1979</v>
      </c>
      <c r="B128">
        <v>115321</v>
      </c>
      <c r="C128">
        <v>56685</v>
      </c>
      <c r="D128">
        <f t="shared" si="0"/>
        <v>58636</v>
      </c>
      <c r="E128" s="19">
        <v>182822</v>
      </c>
      <c r="F128">
        <f t="shared" si="1"/>
        <v>32.072726477119822</v>
      </c>
      <c r="G128">
        <f t="shared" si="2"/>
        <v>63.078294734769337</v>
      </c>
    </row>
    <row r="129" spans="1:7" x14ac:dyDescent="0.25">
      <c r="A129" s="5">
        <v>1980</v>
      </c>
      <c r="B129">
        <v>129718</v>
      </c>
      <c r="C129">
        <v>65137</v>
      </c>
      <c r="D129">
        <f t="shared" si="0"/>
        <v>64581</v>
      </c>
      <c r="E129" s="19">
        <v>208293</v>
      </c>
      <c r="F129">
        <f t="shared" si="1"/>
        <v>31.004882545260763</v>
      </c>
      <c r="G129">
        <f t="shared" si="2"/>
        <v>62.276696768494375</v>
      </c>
    </row>
    <row r="130" spans="1:7" x14ac:dyDescent="0.25">
      <c r="A130" s="5">
        <v>1981</v>
      </c>
      <c r="B130">
        <v>143237</v>
      </c>
      <c r="C130">
        <v>72885</v>
      </c>
      <c r="D130">
        <f t="shared" si="0"/>
        <v>70352</v>
      </c>
      <c r="E130" s="19">
        <v>241387</v>
      </c>
      <c r="F130">
        <f t="shared" si="1"/>
        <v>29.144900098182585</v>
      </c>
      <c r="G130">
        <f t="shared" si="2"/>
        <v>59.33915248128524</v>
      </c>
    </row>
    <row r="131" spans="1:7" x14ac:dyDescent="0.25">
      <c r="A131" s="5">
        <v>1982</v>
      </c>
      <c r="B131">
        <v>161526</v>
      </c>
      <c r="C131">
        <v>82900</v>
      </c>
      <c r="D131">
        <f t="shared" si="0"/>
        <v>78626</v>
      </c>
      <c r="E131" s="19">
        <v>281120</v>
      </c>
      <c r="F131">
        <f t="shared" si="1"/>
        <v>27.968838929994313</v>
      </c>
      <c r="G131">
        <f t="shared" si="2"/>
        <v>57.458025042686401</v>
      </c>
    </row>
    <row r="132" spans="1:7" x14ac:dyDescent="0.25">
      <c r="A132" s="5">
        <v>1983</v>
      </c>
      <c r="B132">
        <v>171506</v>
      </c>
      <c r="C132">
        <v>87854</v>
      </c>
      <c r="D132">
        <f t="shared" si="0"/>
        <v>83652</v>
      </c>
      <c r="E132" s="19">
        <v>397020</v>
      </c>
      <c r="F132">
        <f t="shared" si="1"/>
        <v>21.069971286081309</v>
      </c>
      <c r="G132">
        <f t="shared" si="2"/>
        <v>43.198327540174297</v>
      </c>
    </row>
    <row r="133" spans="1:7" x14ac:dyDescent="0.25">
      <c r="A133" s="5">
        <v>1984</v>
      </c>
      <c r="B133">
        <v>180660</v>
      </c>
      <c r="C133">
        <v>90959</v>
      </c>
      <c r="D133">
        <f t="shared" si="0"/>
        <v>89701</v>
      </c>
      <c r="E133" s="19">
        <v>424555</v>
      </c>
      <c r="F133">
        <f t="shared" si="1"/>
        <v>21.128240157341217</v>
      </c>
      <c r="G133">
        <f t="shared" si="2"/>
        <v>42.552790568948659</v>
      </c>
    </row>
    <row r="134" spans="1:7" x14ac:dyDescent="0.25">
      <c r="A134" s="5">
        <v>1985</v>
      </c>
      <c r="B134">
        <v>193663</v>
      </c>
      <c r="C134">
        <v>89169</v>
      </c>
      <c r="D134">
        <f t="shared" si="0"/>
        <v>104494</v>
      </c>
      <c r="E134" s="19">
        <v>447603</v>
      </c>
      <c r="F134">
        <f t="shared" si="1"/>
        <v>23.345241207051785</v>
      </c>
      <c r="G134">
        <f t="shared" si="2"/>
        <v>43.266689454717685</v>
      </c>
    </row>
    <row r="135" spans="1:7" x14ac:dyDescent="0.25">
      <c r="A135" s="5">
        <v>1986</v>
      </c>
      <c r="B135">
        <v>202042</v>
      </c>
      <c r="C135">
        <v>90535</v>
      </c>
      <c r="D135">
        <f t="shared" si="0"/>
        <v>111507</v>
      </c>
      <c r="E135" s="19">
        <v>457169</v>
      </c>
      <c r="F135">
        <f t="shared" si="1"/>
        <v>24.390761403332249</v>
      </c>
      <c r="G135">
        <f t="shared" si="2"/>
        <v>44.194160146466622</v>
      </c>
    </row>
    <row r="136" spans="1:7" x14ac:dyDescent="0.25">
      <c r="A136" s="5">
        <v>1987</v>
      </c>
      <c r="B136">
        <v>220274</v>
      </c>
      <c r="C136">
        <v>91760</v>
      </c>
      <c r="D136">
        <f t="shared" si="0"/>
        <v>128514</v>
      </c>
      <c r="E136" s="19">
        <v>487117</v>
      </c>
      <c r="F136">
        <f t="shared" si="1"/>
        <v>26.38257338586007</v>
      </c>
      <c r="G136">
        <f t="shared" si="2"/>
        <v>45.219936894011092</v>
      </c>
    </row>
    <row r="137" spans="1:7" x14ac:dyDescent="0.25">
      <c r="A137" s="5">
        <v>1988</v>
      </c>
      <c r="B137">
        <v>237341</v>
      </c>
      <c r="C137">
        <v>96139</v>
      </c>
      <c r="D137">
        <f t="shared" si="0"/>
        <v>141202</v>
      </c>
      <c r="E137" s="19">
        <v>526457</v>
      </c>
      <c r="F137">
        <f t="shared" si="1"/>
        <v>26.821183876365971</v>
      </c>
      <c r="G137">
        <f t="shared" si="2"/>
        <v>45.082694313115788</v>
      </c>
    </row>
    <row r="138" spans="1:7" x14ac:dyDescent="0.25">
      <c r="A138" s="5">
        <v>1989</v>
      </c>
      <c r="B138">
        <v>250265</v>
      </c>
      <c r="C138">
        <v>103378</v>
      </c>
      <c r="D138">
        <f t="shared" si="0"/>
        <v>146887</v>
      </c>
      <c r="E138" s="19">
        <v>557314</v>
      </c>
      <c r="F138">
        <f t="shared" si="1"/>
        <v>26.356237237894614</v>
      </c>
      <c r="G138">
        <f t="shared" si="2"/>
        <v>44.905564905959658</v>
      </c>
    </row>
    <row r="139" spans="1:7" x14ac:dyDescent="0.25">
      <c r="A139" s="5">
        <v>1990</v>
      </c>
      <c r="B139">
        <v>257292</v>
      </c>
      <c r="C139">
        <v>109303</v>
      </c>
      <c r="D139">
        <f t="shared" si="0"/>
        <v>147989</v>
      </c>
      <c r="E139" s="19">
        <v>577675</v>
      </c>
      <c r="F139">
        <f t="shared" si="1"/>
        <v>25.618037824036005</v>
      </c>
      <c r="G139">
        <f t="shared" si="2"/>
        <v>44.539230536201153</v>
      </c>
    </row>
    <row r="140" spans="1:7" x14ac:dyDescent="0.25">
      <c r="A140" s="5">
        <v>1991</v>
      </c>
      <c r="B140">
        <v>265061</v>
      </c>
      <c r="C140">
        <v>114313</v>
      </c>
      <c r="D140">
        <f t="shared" si="0"/>
        <v>150748</v>
      </c>
      <c r="E140" s="19">
        <v>597897</v>
      </c>
      <c r="F140">
        <f t="shared" si="1"/>
        <v>25.21303836613999</v>
      </c>
      <c r="G140">
        <f t="shared" si="2"/>
        <v>44.332217756570117</v>
      </c>
    </row>
    <row r="141" spans="1:7" x14ac:dyDescent="0.25">
      <c r="A141" s="5">
        <v>1992</v>
      </c>
      <c r="B141">
        <v>274800</v>
      </c>
      <c r="C141">
        <v>120249</v>
      </c>
      <c r="D141">
        <f t="shared" si="0"/>
        <v>154551</v>
      </c>
      <c r="E141" s="19">
        <v>630844</v>
      </c>
      <c r="F141">
        <f t="shared" si="1"/>
        <v>24.499083767143702</v>
      </c>
      <c r="G141">
        <f t="shared" si="2"/>
        <v>43.560690123073215</v>
      </c>
    </row>
    <row r="142" spans="1:7" x14ac:dyDescent="0.25">
      <c r="A142" s="5">
        <v>1993</v>
      </c>
      <c r="B142">
        <v>288598</v>
      </c>
      <c r="C142">
        <v>127004</v>
      </c>
      <c r="D142">
        <f t="shared" si="0"/>
        <v>161594</v>
      </c>
      <c r="E142" s="19">
        <v>670403</v>
      </c>
      <c r="F142">
        <f t="shared" si="1"/>
        <v>24.104009081104945</v>
      </c>
      <c r="G142">
        <f t="shared" si="2"/>
        <v>43.048435045785894</v>
      </c>
    </row>
    <row r="143" spans="1:7" x14ac:dyDescent="0.25">
      <c r="A143" s="5">
        <v>1994</v>
      </c>
      <c r="B143">
        <v>314669</v>
      </c>
      <c r="C143">
        <v>141534</v>
      </c>
      <c r="D143">
        <f t="shared" si="0"/>
        <v>173135</v>
      </c>
      <c r="E143" s="19">
        <v>727636</v>
      </c>
      <c r="F143">
        <f t="shared" si="1"/>
        <v>23.794177308434435</v>
      </c>
      <c r="G143">
        <f t="shared" si="2"/>
        <v>43.245386429478479</v>
      </c>
    </row>
    <row r="144" spans="1:7" x14ac:dyDescent="0.25">
      <c r="A144" s="5">
        <v>1995</v>
      </c>
      <c r="B144">
        <v>322970</v>
      </c>
      <c r="C144">
        <v>143379</v>
      </c>
      <c r="D144">
        <f t="shared" si="0"/>
        <v>179591</v>
      </c>
      <c r="E144" s="19">
        <v>740624</v>
      </c>
      <c r="F144">
        <f t="shared" si="1"/>
        <v>24.24860658039707</v>
      </c>
      <c r="G144">
        <f t="shared" si="2"/>
        <v>43.607822592840634</v>
      </c>
    </row>
    <row r="145" spans="1:7" x14ac:dyDescent="0.25">
      <c r="A145" s="5">
        <v>1996</v>
      </c>
      <c r="B145">
        <v>338674</v>
      </c>
      <c r="C145">
        <v>140376</v>
      </c>
      <c r="D145">
        <f t="shared" si="0"/>
        <v>198298</v>
      </c>
      <c r="E145" s="19">
        <v>762270</v>
      </c>
      <c r="F145">
        <f t="shared" si="1"/>
        <v>26.014141970692801</v>
      </c>
      <c r="G145">
        <f t="shared" si="2"/>
        <v>44.429664029805707</v>
      </c>
    </row>
    <row r="146" spans="1:7" x14ac:dyDescent="0.25">
      <c r="A146" s="5">
        <v>1997</v>
      </c>
      <c r="B146">
        <v>350513</v>
      </c>
      <c r="C146">
        <v>140844</v>
      </c>
      <c r="D146">
        <f t="shared" si="0"/>
        <v>209669</v>
      </c>
      <c r="E146" s="19">
        <v>775637</v>
      </c>
      <c r="F146">
        <f t="shared" si="1"/>
        <v>27.03184608263917</v>
      </c>
      <c r="G146">
        <f t="shared" si="2"/>
        <v>45.190340326725007</v>
      </c>
    </row>
    <row r="147" spans="1:7" x14ac:dyDescent="0.25">
      <c r="A147" s="5">
        <v>1998</v>
      </c>
      <c r="B147">
        <v>364942</v>
      </c>
      <c r="C147">
        <v>145728</v>
      </c>
      <c r="D147">
        <f t="shared" si="0"/>
        <v>219214</v>
      </c>
      <c r="E147" s="19">
        <v>799227</v>
      </c>
      <c r="F147">
        <f t="shared" si="1"/>
        <v>27.428252549025494</v>
      </c>
      <c r="G147">
        <f t="shared" si="2"/>
        <v>45.661870782643732</v>
      </c>
    </row>
    <row r="148" spans="1:7" x14ac:dyDescent="0.25">
      <c r="A148" s="5">
        <v>1999</v>
      </c>
      <c r="B148">
        <v>379479</v>
      </c>
      <c r="C148">
        <v>152176</v>
      </c>
      <c r="D148">
        <f t="shared" si="0"/>
        <v>227303</v>
      </c>
      <c r="E148" s="19">
        <v>822500</v>
      </c>
      <c r="F148">
        <f t="shared" si="1"/>
        <v>27.635623100303953</v>
      </c>
      <c r="G148">
        <f t="shared" si="2"/>
        <v>46.137264437689964</v>
      </c>
    </row>
    <row r="149" spans="1:7" x14ac:dyDescent="0.25">
      <c r="A149" s="5">
        <v>2000</v>
      </c>
      <c r="B149">
        <v>391908</v>
      </c>
      <c r="C149">
        <v>154152</v>
      </c>
      <c r="D149">
        <f t="shared" si="0"/>
        <v>237756</v>
      </c>
      <c r="E149" s="19">
        <v>844847</v>
      </c>
      <c r="F149">
        <f t="shared" si="1"/>
        <v>28.141900249394268</v>
      </c>
      <c r="G149">
        <f t="shared" si="2"/>
        <v>46.388044225759224</v>
      </c>
    </row>
    <row r="150" spans="1:7" x14ac:dyDescent="0.25">
      <c r="A150" s="67" t="s">
        <v>42</v>
      </c>
      <c r="B150" s="67"/>
      <c r="C150" s="67"/>
      <c r="D150" s="67"/>
      <c r="E150" s="67"/>
      <c r="F150" s="67"/>
      <c r="G150" s="67"/>
    </row>
    <row r="151" spans="1:7" x14ac:dyDescent="0.25">
      <c r="A151" s="5">
        <v>2001</v>
      </c>
      <c r="B151">
        <v>428464</v>
      </c>
      <c r="E151">
        <v>723762</v>
      </c>
      <c r="G151">
        <f>(B122/E122)*100</f>
        <v>63.701400104106888</v>
      </c>
    </row>
    <row r="152" spans="1:7" x14ac:dyDescent="0.25">
      <c r="A152" s="5">
        <v>2002</v>
      </c>
      <c r="B152">
        <v>450858</v>
      </c>
      <c r="E152">
        <v>749035</v>
      </c>
      <c r="G152">
        <f t="shared" ref="G152:G161" si="3">(B123/E123)*100</f>
        <v>61.943955367938742</v>
      </c>
    </row>
    <row r="153" spans="1:7" x14ac:dyDescent="0.25">
      <c r="A153" s="5">
        <v>2003</v>
      </c>
      <c r="B153">
        <v>472912</v>
      </c>
      <c r="E153">
        <v>771313</v>
      </c>
      <c r="G153">
        <f t="shared" si="3"/>
        <v>62.393265406402691</v>
      </c>
    </row>
    <row r="154" spans="1:7" x14ac:dyDescent="0.25">
      <c r="A154" s="5">
        <v>2004</v>
      </c>
      <c r="B154">
        <v>492824</v>
      </c>
      <c r="E154">
        <v>799832</v>
      </c>
      <c r="G154">
        <f t="shared" si="3"/>
        <v>64.501384469149073</v>
      </c>
    </row>
    <row r="155" spans="1:7" x14ac:dyDescent="0.25">
      <c r="A155" s="5">
        <v>2005</v>
      </c>
      <c r="B155">
        <v>518815</v>
      </c>
      <c r="E155">
        <v>815717</v>
      </c>
      <c r="G155">
        <f t="shared" si="3"/>
        <v>62.976543345409297</v>
      </c>
    </row>
    <row r="156" spans="1:7" x14ac:dyDescent="0.25">
      <c r="A156" s="5">
        <v>2006</v>
      </c>
      <c r="B156">
        <v>554666</v>
      </c>
      <c r="E156">
        <v>841696</v>
      </c>
      <c r="G156">
        <f t="shared" si="3"/>
        <v>63.731718974032184</v>
      </c>
    </row>
    <row r="157" spans="1:7" x14ac:dyDescent="0.25">
      <c r="A157" s="5">
        <v>2007</v>
      </c>
      <c r="B157">
        <v>549343</v>
      </c>
      <c r="E157">
        <v>861288</v>
      </c>
      <c r="G157">
        <f t="shared" si="3"/>
        <v>63.078294734769337</v>
      </c>
    </row>
    <row r="158" spans="1:7" x14ac:dyDescent="0.25">
      <c r="A158" s="5">
        <v>2008</v>
      </c>
      <c r="B158">
        <v>583333</v>
      </c>
      <c r="E158">
        <v>903263</v>
      </c>
      <c r="G158">
        <f t="shared" si="3"/>
        <v>62.276696768494375</v>
      </c>
    </row>
    <row r="159" spans="1:7" x14ac:dyDescent="0.25">
      <c r="A159" s="5">
        <v>2009</v>
      </c>
      <c r="B159">
        <v>620915</v>
      </c>
      <c r="E159">
        <v>967096</v>
      </c>
      <c r="G159">
        <f t="shared" si="3"/>
        <v>59.33915248128524</v>
      </c>
    </row>
    <row r="160" spans="1:7" x14ac:dyDescent="0.25">
      <c r="A160" s="5">
        <v>2010</v>
      </c>
      <c r="B160">
        <v>654304</v>
      </c>
      <c r="E160">
        <v>1015472</v>
      </c>
      <c r="G160">
        <f t="shared" si="3"/>
        <v>57.458025042686401</v>
      </c>
    </row>
    <row r="161" spans="1:7" x14ac:dyDescent="0.25">
      <c r="A161" s="5">
        <v>2011</v>
      </c>
      <c r="B161">
        <v>665619</v>
      </c>
      <c r="E161">
        <v>1032515</v>
      </c>
      <c r="G161">
        <f t="shared" si="3"/>
        <v>43.198327540174297</v>
      </c>
    </row>
  </sheetData>
  <mergeCells count="3">
    <mergeCell ref="A2:G2"/>
    <mergeCell ref="A121:G121"/>
    <mergeCell ref="A150:G15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8"/>
  <sheetViews>
    <sheetView workbookViewId="0">
      <pane ySplit="1" topLeftCell="A48" activePane="bottomLeft" state="frozen"/>
      <selection pane="bottomLeft" activeCell="G52" sqref="G52:G64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6.85546875" bestFit="1" customWidth="1"/>
    <col min="4" max="4" width="40.7109375" bestFit="1" customWidth="1"/>
    <col min="5" max="5" width="29" bestFit="1" customWidth="1"/>
    <col min="6" max="6" width="22.7109375" bestFit="1" customWidth="1"/>
    <col min="7" max="7" width="21.5703125" bestFit="1" customWidth="1"/>
  </cols>
  <sheetData>
    <row r="1" spans="1:7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7" x14ac:dyDescent="0.25">
      <c r="A2" s="67" t="s">
        <v>139</v>
      </c>
      <c r="B2" s="67"/>
      <c r="C2" s="67"/>
      <c r="D2" s="67"/>
      <c r="E2" s="67"/>
      <c r="F2" s="67"/>
      <c r="G2" s="67"/>
    </row>
    <row r="3" spans="1:7" x14ac:dyDescent="0.25">
      <c r="A3" s="5">
        <v>1952</v>
      </c>
      <c r="F3" s="2">
        <v>15.3</v>
      </c>
    </row>
    <row r="4" spans="1:7" x14ac:dyDescent="0.25">
      <c r="A4" s="5">
        <v>1953</v>
      </c>
      <c r="F4" s="2">
        <v>13.4</v>
      </c>
    </row>
    <row r="5" spans="1:7" x14ac:dyDescent="0.25">
      <c r="A5" s="5">
        <v>1954</v>
      </c>
      <c r="F5" s="2">
        <v>17.5</v>
      </c>
    </row>
    <row r="6" spans="1:7" x14ac:dyDescent="0.25">
      <c r="A6" s="5">
        <v>1955</v>
      </c>
      <c r="F6" s="2">
        <v>15.1</v>
      </c>
    </row>
    <row r="7" spans="1:7" x14ac:dyDescent="0.25">
      <c r="A7" s="5">
        <v>1956</v>
      </c>
      <c r="F7" s="2">
        <v>17.7</v>
      </c>
    </row>
    <row r="8" spans="1:7" x14ac:dyDescent="0.25">
      <c r="A8" s="5">
        <v>1957</v>
      </c>
      <c r="F8" s="2">
        <v>19.3</v>
      </c>
    </row>
    <row r="9" spans="1:7" x14ac:dyDescent="0.25">
      <c r="A9" s="5">
        <v>1958</v>
      </c>
      <c r="F9" s="2">
        <v>19.7</v>
      </c>
    </row>
    <row r="10" spans="1:7" x14ac:dyDescent="0.25">
      <c r="A10" s="5">
        <v>1959</v>
      </c>
      <c r="F10" s="2">
        <v>18.2</v>
      </c>
    </row>
    <row r="11" spans="1:7" x14ac:dyDescent="0.25">
      <c r="A11" s="5">
        <v>1960</v>
      </c>
      <c r="F11" s="2">
        <v>13.1</v>
      </c>
    </row>
    <row r="12" spans="1:7" x14ac:dyDescent="0.25">
      <c r="A12" s="5">
        <v>1961</v>
      </c>
      <c r="F12" s="2">
        <v>12.5</v>
      </c>
    </row>
    <row r="13" spans="1:7" x14ac:dyDescent="0.25">
      <c r="A13" s="5">
        <v>1962</v>
      </c>
      <c r="F13" s="2">
        <v>13.3</v>
      </c>
    </row>
    <row r="14" spans="1:7" x14ac:dyDescent="0.25">
      <c r="A14" s="5">
        <v>1963</v>
      </c>
      <c r="F14" s="2">
        <v>27.8</v>
      </c>
    </row>
    <row r="15" spans="1:7" x14ac:dyDescent="0.25">
      <c r="A15" s="5">
        <v>1964</v>
      </c>
      <c r="F15" s="2">
        <v>26.4</v>
      </c>
    </row>
    <row r="16" spans="1:7" x14ac:dyDescent="0.25">
      <c r="A16" s="5">
        <v>1965</v>
      </c>
      <c r="F16" s="2">
        <v>24.3</v>
      </c>
    </row>
    <row r="17" spans="1:7" x14ac:dyDescent="0.25">
      <c r="A17" s="5">
        <v>1966</v>
      </c>
      <c r="F17" s="2">
        <v>25.9</v>
      </c>
    </row>
    <row r="18" spans="1:7" x14ac:dyDescent="0.25">
      <c r="A18" s="5">
        <v>1967</v>
      </c>
      <c r="F18" s="2">
        <v>25.4</v>
      </c>
    </row>
    <row r="19" spans="1:7" x14ac:dyDescent="0.25">
      <c r="A19" s="5">
        <v>1968</v>
      </c>
      <c r="F19" s="2">
        <v>21.3</v>
      </c>
    </row>
    <row r="20" spans="1:7" x14ac:dyDescent="0.25">
      <c r="A20" s="5">
        <v>1969</v>
      </c>
      <c r="F20" s="2">
        <v>24</v>
      </c>
    </row>
    <row r="21" spans="1:7" x14ac:dyDescent="0.25">
      <c r="A21" s="5">
        <v>1970</v>
      </c>
      <c r="F21" s="2">
        <v>26.6</v>
      </c>
    </row>
    <row r="22" spans="1:7" x14ac:dyDescent="0.25">
      <c r="A22" s="5">
        <v>1971</v>
      </c>
      <c r="F22" s="2">
        <v>28.9</v>
      </c>
    </row>
    <row r="23" spans="1:7" x14ac:dyDescent="0.25">
      <c r="A23" s="67" t="s">
        <v>140</v>
      </c>
      <c r="B23" s="67"/>
      <c r="C23" s="67"/>
      <c r="D23" s="67"/>
      <c r="E23" s="67"/>
      <c r="F23" s="67"/>
      <c r="G23" s="67"/>
    </row>
    <row r="24" spans="1:7" x14ac:dyDescent="0.25">
      <c r="A24" s="20">
        <v>1972</v>
      </c>
      <c r="B24">
        <v>8239</v>
      </c>
      <c r="C24">
        <v>2216</v>
      </c>
      <c r="D24">
        <f>SUM(B24-C24)</f>
        <v>6023</v>
      </c>
      <c r="E24" s="19">
        <v>19078</v>
      </c>
      <c r="F24">
        <f>(D24/E24)*100</f>
        <v>31.570395219624697</v>
      </c>
      <c r="G24">
        <f>(B24/E24)*100</f>
        <v>43.185868539679213</v>
      </c>
    </row>
    <row r="25" spans="1:7" x14ac:dyDescent="0.25">
      <c r="A25" s="5">
        <v>1973</v>
      </c>
      <c r="B25">
        <v>10030</v>
      </c>
      <c r="C25">
        <v>2791</v>
      </c>
      <c r="D25">
        <f t="shared" ref="D25:D50" si="0">SUM(B25-C25)</f>
        <v>7239</v>
      </c>
      <c r="E25" s="19">
        <v>22308</v>
      </c>
      <c r="F25">
        <f t="shared" ref="F25:F50" si="1">(D25/E25)*100</f>
        <v>32.450242065626682</v>
      </c>
      <c r="G25">
        <f t="shared" ref="G25:G50" si="2">(B25/E25)*100</f>
        <v>44.961448807602657</v>
      </c>
    </row>
    <row r="26" spans="1:7" x14ac:dyDescent="0.25">
      <c r="A26" s="5">
        <v>1974</v>
      </c>
      <c r="B26">
        <v>12979</v>
      </c>
      <c r="C26">
        <v>3793</v>
      </c>
      <c r="D26">
        <f t="shared" si="0"/>
        <v>9186</v>
      </c>
      <c r="E26" s="19">
        <v>29146</v>
      </c>
      <c r="F26">
        <f t="shared" si="1"/>
        <v>31.517189322720096</v>
      </c>
      <c r="G26">
        <f t="shared" si="2"/>
        <v>44.530981952926645</v>
      </c>
    </row>
    <row r="27" spans="1:7" x14ac:dyDescent="0.25">
      <c r="A27" s="5">
        <v>1975</v>
      </c>
      <c r="B27">
        <v>16785</v>
      </c>
      <c r="C27">
        <v>5267</v>
      </c>
      <c r="D27">
        <f t="shared" si="0"/>
        <v>11518</v>
      </c>
      <c r="E27" s="19">
        <v>38413</v>
      </c>
      <c r="F27">
        <f t="shared" si="1"/>
        <v>29.98464061645797</v>
      </c>
      <c r="G27">
        <f t="shared" si="2"/>
        <v>43.696144534402414</v>
      </c>
    </row>
    <row r="28" spans="1:7" x14ac:dyDescent="0.25">
      <c r="A28" s="5">
        <v>1976</v>
      </c>
      <c r="B28">
        <v>20312</v>
      </c>
      <c r="C28">
        <v>6552</v>
      </c>
      <c r="D28">
        <f t="shared" si="0"/>
        <v>13760</v>
      </c>
      <c r="E28" s="19">
        <v>44495</v>
      </c>
      <c r="F28">
        <f t="shared" si="1"/>
        <v>30.924823013821779</v>
      </c>
      <c r="G28">
        <f t="shared" si="2"/>
        <v>45.650073041914823</v>
      </c>
    </row>
    <row r="29" spans="1:7" x14ac:dyDescent="0.25">
      <c r="A29" s="5">
        <v>1977</v>
      </c>
      <c r="B29">
        <v>23421</v>
      </c>
      <c r="C29">
        <v>7470</v>
      </c>
      <c r="D29">
        <f t="shared" si="0"/>
        <v>15951</v>
      </c>
      <c r="E29" s="19">
        <v>50722</v>
      </c>
      <c r="F29">
        <f t="shared" si="1"/>
        <v>31.447892433263675</v>
      </c>
      <c r="G29">
        <f t="shared" si="2"/>
        <v>46.175229683372102</v>
      </c>
    </row>
    <row r="30" spans="1:7" x14ac:dyDescent="0.25">
      <c r="A30" s="5">
        <v>1978</v>
      </c>
      <c r="B30">
        <v>25648</v>
      </c>
      <c r="C30">
        <v>8308</v>
      </c>
      <c r="D30">
        <f t="shared" si="0"/>
        <v>17340</v>
      </c>
      <c r="E30" s="19">
        <v>55362</v>
      </c>
      <c r="F30">
        <f t="shared" si="1"/>
        <v>31.321122791806655</v>
      </c>
      <c r="G30">
        <f t="shared" si="2"/>
        <v>46.327806076370074</v>
      </c>
    </row>
    <row r="31" spans="1:7" x14ac:dyDescent="0.25">
      <c r="A31" s="5">
        <v>1979</v>
      </c>
      <c r="B31">
        <v>29083</v>
      </c>
      <c r="C31">
        <v>9552</v>
      </c>
      <c r="D31">
        <f t="shared" si="0"/>
        <v>19531</v>
      </c>
      <c r="E31" s="19">
        <v>63682</v>
      </c>
      <c r="F31">
        <f t="shared" si="1"/>
        <v>30.669576960522598</v>
      </c>
      <c r="G31">
        <f t="shared" si="2"/>
        <v>45.669105869790521</v>
      </c>
    </row>
    <row r="32" spans="1:7" x14ac:dyDescent="0.25">
      <c r="A32" s="5">
        <v>1980</v>
      </c>
      <c r="B32">
        <v>34165</v>
      </c>
      <c r="C32">
        <v>11065</v>
      </c>
      <c r="D32">
        <f t="shared" si="0"/>
        <v>23100</v>
      </c>
      <c r="E32" s="19">
        <v>72784</v>
      </c>
      <c r="F32">
        <f t="shared" si="1"/>
        <v>31.73774455924379</v>
      </c>
      <c r="G32">
        <f t="shared" si="2"/>
        <v>46.940261595955157</v>
      </c>
    </row>
    <row r="33" spans="1:7" x14ac:dyDescent="0.25">
      <c r="A33" s="5">
        <v>1981</v>
      </c>
      <c r="B33">
        <v>39934</v>
      </c>
      <c r="C33">
        <v>12981</v>
      </c>
      <c r="D33">
        <f t="shared" si="0"/>
        <v>26953</v>
      </c>
      <c r="E33" s="19">
        <v>84291</v>
      </c>
      <c r="F33">
        <f t="shared" si="1"/>
        <v>31.976130310472055</v>
      </c>
      <c r="G33">
        <f t="shared" si="2"/>
        <v>47.376350974599895</v>
      </c>
    </row>
    <row r="34" spans="1:7" x14ac:dyDescent="0.25">
      <c r="A34" s="5">
        <v>1982</v>
      </c>
      <c r="B34">
        <v>47111</v>
      </c>
      <c r="C34">
        <v>14720</v>
      </c>
      <c r="D34">
        <f t="shared" si="0"/>
        <v>32391</v>
      </c>
      <c r="E34" s="19">
        <v>112501</v>
      </c>
      <c r="F34">
        <f t="shared" si="1"/>
        <v>28.791744073386017</v>
      </c>
      <c r="G34">
        <f t="shared" si="2"/>
        <v>41.876072212691447</v>
      </c>
    </row>
    <row r="35" spans="1:7" x14ac:dyDescent="0.25">
      <c r="A35" s="5">
        <v>1983</v>
      </c>
      <c r="B35">
        <v>52559</v>
      </c>
      <c r="C35">
        <v>16834</v>
      </c>
      <c r="D35">
        <f t="shared" si="0"/>
        <v>35725</v>
      </c>
      <c r="E35" s="19">
        <v>129090</v>
      </c>
      <c r="F35">
        <f t="shared" si="1"/>
        <v>27.674490665427221</v>
      </c>
      <c r="G35">
        <f t="shared" si="2"/>
        <v>40.715005035246726</v>
      </c>
    </row>
    <row r="36" spans="1:7" x14ac:dyDescent="0.25">
      <c r="A36" s="5">
        <v>1984</v>
      </c>
      <c r="B36">
        <v>60113</v>
      </c>
      <c r="C36">
        <v>19471</v>
      </c>
      <c r="D36">
        <f t="shared" si="0"/>
        <v>40642</v>
      </c>
      <c r="E36" s="19">
        <v>142467</v>
      </c>
      <c r="F36">
        <f t="shared" si="1"/>
        <v>28.527308078362008</v>
      </c>
      <c r="G36">
        <f t="shared" si="2"/>
        <v>42.1943327226656</v>
      </c>
    </row>
    <row r="37" spans="1:7" x14ac:dyDescent="0.25">
      <c r="A37" s="5">
        <v>1985</v>
      </c>
      <c r="B37">
        <v>68495</v>
      </c>
      <c r="C37">
        <v>22009</v>
      </c>
      <c r="D37">
        <f t="shared" si="0"/>
        <v>46486</v>
      </c>
      <c r="E37" s="19">
        <v>161080</v>
      </c>
      <c r="F37">
        <f t="shared" si="1"/>
        <v>28.858952073503847</v>
      </c>
      <c r="G37">
        <f t="shared" si="2"/>
        <v>42.522349143282838</v>
      </c>
    </row>
    <row r="38" spans="1:7" x14ac:dyDescent="0.25">
      <c r="A38" s="5">
        <v>1986</v>
      </c>
      <c r="B38">
        <v>72874</v>
      </c>
      <c r="C38">
        <v>24411</v>
      </c>
      <c r="D38">
        <f t="shared" si="0"/>
        <v>48463</v>
      </c>
      <c r="E38" s="19">
        <v>173963</v>
      </c>
      <c r="F38">
        <f t="shared" si="1"/>
        <v>27.85822272552209</v>
      </c>
      <c r="G38">
        <f t="shared" si="2"/>
        <v>41.890516949006397</v>
      </c>
    </row>
    <row r="39" spans="1:7" x14ac:dyDescent="0.25">
      <c r="A39" s="5">
        <v>1987</v>
      </c>
      <c r="B39">
        <v>79976</v>
      </c>
      <c r="C39">
        <v>27255</v>
      </c>
      <c r="D39">
        <f t="shared" si="0"/>
        <v>52721</v>
      </c>
      <c r="E39" s="19">
        <v>190714</v>
      </c>
      <c r="F39">
        <f t="shared" si="1"/>
        <v>27.64401145170255</v>
      </c>
      <c r="G39">
        <f t="shared" si="2"/>
        <v>41.93504409744434</v>
      </c>
    </row>
    <row r="40" spans="1:7" x14ac:dyDescent="0.25">
      <c r="A40" s="5">
        <v>1988</v>
      </c>
      <c r="B40">
        <v>83576</v>
      </c>
      <c r="C40">
        <v>30386</v>
      </c>
      <c r="D40">
        <f t="shared" si="0"/>
        <v>53190</v>
      </c>
      <c r="E40" s="19">
        <v>202656</v>
      </c>
      <c r="F40">
        <f t="shared" si="1"/>
        <v>26.2464471814306</v>
      </c>
      <c r="G40">
        <f t="shared" si="2"/>
        <v>41.240328438338857</v>
      </c>
    </row>
    <row r="41" spans="1:7" x14ac:dyDescent="0.25">
      <c r="A41" s="5">
        <v>1989</v>
      </c>
      <c r="B41">
        <v>96779</v>
      </c>
      <c r="C41">
        <v>34053</v>
      </c>
      <c r="D41">
        <f t="shared" si="0"/>
        <v>62726</v>
      </c>
      <c r="E41" s="19">
        <v>227344</v>
      </c>
      <c r="F41">
        <f t="shared" si="1"/>
        <v>27.590787529030898</v>
      </c>
      <c r="G41">
        <f t="shared" si="2"/>
        <v>42.569410232950943</v>
      </c>
    </row>
    <row r="42" spans="1:7" x14ac:dyDescent="0.25">
      <c r="A42" s="5">
        <v>1990</v>
      </c>
      <c r="B42">
        <v>110515</v>
      </c>
      <c r="C42">
        <v>38478</v>
      </c>
      <c r="D42">
        <f t="shared" si="0"/>
        <v>72037</v>
      </c>
      <c r="E42" s="19">
        <v>258383</v>
      </c>
      <c r="F42">
        <f t="shared" si="1"/>
        <v>27.879930181165168</v>
      </c>
      <c r="G42">
        <f t="shared" si="2"/>
        <v>42.771776780980176</v>
      </c>
    </row>
    <row r="43" spans="1:7" x14ac:dyDescent="0.25">
      <c r="A43" s="5">
        <v>1991</v>
      </c>
      <c r="B43">
        <v>115912</v>
      </c>
      <c r="C43">
        <v>41935</v>
      </c>
      <c r="D43">
        <f t="shared" si="0"/>
        <v>73977</v>
      </c>
      <c r="E43" s="19">
        <v>300137</v>
      </c>
      <c r="F43">
        <f t="shared" si="1"/>
        <v>24.647744196816788</v>
      </c>
      <c r="G43">
        <f t="shared" si="2"/>
        <v>38.619697005034368</v>
      </c>
    </row>
    <row r="44" spans="1:7" x14ac:dyDescent="0.25">
      <c r="A44" s="5">
        <v>1992</v>
      </c>
      <c r="B44">
        <v>115422</v>
      </c>
      <c r="C44">
        <v>42383</v>
      </c>
      <c r="D44">
        <f t="shared" si="0"/>
        <v>73039</v>
      </c>
      <c r="E44" s="19">
        <v>318623</v>
      </c>
      <c r="F44">
        <f t="shared" si="1"/>
        <v>22.923329452048346</v>
      </c>
      <c r="G44">
        <f t="shared" si="2"/>
        <v>36.225256808202801</v>
      </c>
    </row>
    <row r="45" spans="1:7" x14ac:dyDescent="0.25">
      <c r="A45" s="5">
        <v>1993</v>
      </c>
      <c r="B45">
        <v>111787</v>
      </c>
      <c r="C45">
        <v>42702</v>
      </c>
      <c r="D45">
        <f t="shared" si="0"/>
        <v>69085</v>
      </c>
      <c r="E45" s="19">
        <v>330399</v>
      </c>
      <c r="F45">
        <f t="shared" si="1"/>
        <v>20.909566917575418</v>
      </c>
      <c r="G45">
        <f t="shared" si="2"/>
        <v>33.833940175363722</v>
      </c>
    </row>
    <row r="46" spans="1:7" x14ac:dyDescent="0.25">
      <c r="A46" s="5">
        <v>1994</v>
      </c>
      <c r="B46">
        <v>111637</v>
      </c>
      <c r="C46">
        <v>40510</v>
      </c>
      <c r="D46">
        <f t="shared" si="0"/>
        <v>71127</v>
      </c>
      <c r="E46" s="19">
        <v>334756</v>
      </c>
      <c r="F46">
        <f t="shared" si="1"/>
        <v>21.247416028390827</v>
      </c>
      <c r="G46">
        <f t="shared" si="2"/>
        <v>33.348767460478676</v>
      </c>
    </row>
    <row r="47" spans="1:7" x14ac:dyDescent="0.25">
      <c r="A47" s="5">
        <v>1995</v>
      </c>
      <c r="B47">
        <v>117553</v>
      </c>
      <c r="C47">
        <v>40741</v>
      </c>
      <c r="D47">
        <f t="shared" si="0"/>
        <v>76812</v>
      </c>
      <c r="E47" s="19">
        <v>350436</v>
      </c>
      <c r="F47">
        <f t="shared" si="1"/>
        <v>21.918980926617131</v>
      </c>
      <c r="G47">
        <f t="shared" si="2"/>
        <v>33.544784211667746</v>
      </c>
    </row>
    <row r="48" spans="1:7" x14ac:dyDescent="0.25">
      <c r="A48" s="5">
        <v>1996</v>
      </c>
      <c r="B48">
        <v>120665</v>
      </c>
      <c r="C48">
        <v>33921</v>
      </c>
      <c r="D48">
        <f t="shared" si="0"/>
        <v>86744</v>
      </c>
      <c r="E48" s="19">
        <v>352090</v>
      </c>
      <c r="F48">
        <f t="shared" si="1"/>
        <v>24.63688261524042</v>
      </c>
      <c r="G48">
        <f t="shared" si="2"/>
        <v>34.271067056718451</v>
      </c>
    </row>
    <row r="49" spans="1:7" x14ac:dyDescent="0.25">
      <c r="A49" s="5">
        <v>1997</v>
      </c>
      <c r="B49">
        <v>126855</v>
      </c>
      <c r="C49">
        <v>29560</v>
      </c>
      <c r="D49">
        <f t="shared" si="0"/>
        <v>97295</v>
      </c>
      <c r="E49" s="19">
        <v>346382</v>
      </c>
      <c r="F49">
        <f t="shared" si="1"/>
        <v>28.088930718108905</v>
      </c>
      <c r="G49">
        <f t="shared" si="2"/>
        <v>36.622861465087681</v>
      </c>
    </row>
    <row r="50" spans="1:7" x14ac:dyDescent="0.25">
      <c r="A50" s="5">
        <v>1998</v>
      </c>
      <c r="B50">
        <v>129417</v>
      </c>
      <c r="C50">
        <v>28862</v>
      </c>
      <c r="D50">
        <f t="shared" si="0"/>
        <v>100555</v>
      </c>
      <c r="E50" s="19">
        <v>359926</v>
      </c>
      <c r="F50">
        <f t="shared" si="1"/>
        <v>27.937687191255979</v>
      </c>
      <c r="G50">
        <f t="shared" si="2"/>
        <v>35.956557736868135</v>
      </c>
    </row>
    <row r="51" spans="1:7" x14ac:dyDescent="0.25">
      <c r="A51" s="67" t="s">
        <v>42</v>
      </c>
      <c r="B51" s="67"/>
      <c r="C51" s="67"/>
      <c r="D51" s="67"/>
      <c r="E51" s="67"/>
      <c r="F51" s="67"/>
      <c r="G51" s="67"/>
    </row>
    <row r="52" spans="1:7" x14ac:dyDescent="0.25">
      <c r="A52" s="5">
        <v>1999</v>
      </c>
      <c r="B52">
        <v>22220</v>
      </c>
      <c r="E52">
        <v>63268</v>
      </c>
      <c r="G52">
        <f>(B52/E52)*100</f>
        <v>35.120440032876019</v>
      </c>
    </row>
    <row r="53" spans="1:7" x14ac:dyDescent="0.25">
      <c r="A53" s="5">
        <v>2000</v>
      </c>
      <c r="B53">
        <v>23426</v>
      </c>
      <c r="E53">
        <v>63903</v>
      </c>
      <c r="G53">
        <f t="shared" ref="G53:G64" si="3">(B53/E53)*100</f>
        <v>36.658685820696995</v>
      </c>
    </row>
    <row r="54" spans="1:7" x14ac:dyDescent="0.25">
      <c r="A54" s="5">
        <v>2001</v>
      </c>
      <c r="B54">
        <v>25110</v>
      </c>
      <c r="E54">
        <v>66790</v>
      </c>
      <c r="G54">
        <f t="shared" si="3"/>
        <v>37.595448420422215</v>
      </c>
    </row>
    <row r="55" spans="1:7" x14ac:dyDescent="0.25">
      <c r="A55" s="5">
        <v>2002</v>
      </c>
      <c r="B55">
        <v>26766</v>
      </c>
      <c r="E55">
        <v>70367</v>
      </c>
      <c r="G55">
        <f t="shared" si="3"/>
        <v>38.037716543266022</v>
      </c>
    </row>
    <row r="56" spans="1:7" x14ac:dyDescent="0.25">
      <c r="A56" s="5">
        <v>2003</v>
      </c>
      <c r="B56">
        <v>28058</v>
      </c>
      <c r="E56">
        <v>73199</v>
      </c>
      <c r="G56">
        <f t="shared" si="3"/>
        <v>38.331124742141284</v>
      </c>
    </row>
    <row r="57" spans="1:7" x14ac:dyDescent="0.25">
      <c r="A57" s="5">
        <v>2004</v>
      </c>
      <c r="B57">
        <v>29490</v>
      </c>
      <c r="E57">
        <v>76475</v>
      </c>
      <c r="G57">
        <f t="shared" si="3"/>
        <v>38.561621444916639</v>
      </c>
    </row>
    <row r="58" spans="1:7" x14ac:dyDescent="0.25">
      <c r="A58" s="5">
        <v>2005</v>
      </c>
      <c r="B58">
        <v>30953</v>
      </c>
      <c r="E58">
        <v>79262</v>
      </c>
      <c r="G58">
        <f t="shared" si="3"/>
        <v>39.051500088314704</v>
      </c>
    </row>
    <row r="59" spans="1:7" x14ac:dyDescent="0.25">
      <c r="A59" s="5">
        <v>2006</v>
      </c>
      <c r="B59">
        <v>32528</v>
      </c>
      <c r="E59">
        <v>81548</v>
      </c>
      <c r="G59">
        <f t="shared" si="3"/>
        <v>39.888164026095062</v>
      </c>
    </row>
    <row r="60" spans="1:7" x14ac:dyDescent="0.25">
      <c r="A60" s="5">
        <v>2007</v>
      </c>
      <c r="B60">
        <v>34560</v>
      </c>
      <c r="E60">
        <v>85219</v>
      </c>
      <c r="G60">
        <f t="shared" si="3"/>
        <v>40.554336474260431</v>
      </c>
    </row>
    <row r="61" spans="1:7" x14ac:dyDescent="0.25">
      <c r="A61" s="5">
        <v>2008</v>
      </c>
      <c r="B61">
        <v>37962</v>
      </c>
      <c r="E61">
        <v>91372</v>
      </c>
      <c r="G61">
        <f t="shared" si="3"/>
        <v>41.546644486275888</v>
      </c>
    </row>
    <row r="62" spans="1:7" x14ac:dyDescent="0.25">
      <c r="A62" s="5">
        <v>2009</v>
      </c>
      <c r="B62">
        <v>39272</v>
      </c>
      <c r="E62">
        <v>96708</v>
      </c>
      <c r="G62">
        <f t="shared" si="3"/>
        <v>40.608843115357573</v>
      </c>
    </row>
    <row r="63" spans="1:7" x14ac:dyDescent="0.25">
      <c r="A63" s="5">
        <v>2010</v>
      </c>
      <c r="B63">
        <v>40536</v>
      </c>
      <c r="E63">
        <v>99707</v>
      </c>
      <c r="G63">
        <f t="shared" si="3"/>
        <v>40.655119500135392</v>
      </c>
    </row>
    <row r="64" spans="1:7" x14ac:dyDescent="0.25">
      <c r="A64" s="5">
        <v>2011</v>
      </c>
      <c r="B64">
        <v>42844</v>
      </c>
      <c r="E64">
        <v>104259</v>
      </c>
      <c r="G64">
        <f t="shared" si="3"/>
        <v>41.093814442877836</v>
      </c>
    </row>
    <row r="68" spans="1:3" x14ac:dyDescent="0.25">
      <c r="A68" s="76"/>
      <c r="B68" s="76"/>
      <c r="C68" s="76"/>
    </row>
  </sheetData>
  <mergeCells count="4">
    <mergeCell ref="A68:C68"/>
    <mergeCell ref="A2:G2"/>
    <mergeCell ref="A23:G23"/>
    <mergeCell ref="A51:G5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4"/>
  <sheetViews>
    <sheetView workbookViewId="0">
      <selection activeCell="D12" sqref="D12"/>
    </sheetView>
  </sheetViews>
  <sheetFormatPr defaultRowHeight="15" x14ac:dyDescent="0.25"/>
  <cols>
    <col min="1" max="1" width="5" bestFit="1" customWidth="1"/>
    <col min="2" max="2" width="39.5703125" bestFit="1" customWidth="1"/>
    <col min="3" max="3" width="6.85546875" bestFit="1" customWidth="1"/>
    <col min="4" max="4" width="40.7109375" bestFit="1" customWidth="1"/>
    <col min="5" max="5" width="29" bestFit="1" customWidth="1"/>
    <col min="6" max="6" width="22.7109375" bestFit="1" customWidth="1"/>
    <col min="7" max="7" width="21.5703125" bestFit="1" customWidth="1"/>
  </cols>
  <sheetData>
    <row r="1" spans="1:7" x14ac:dyDescent="0.25">
      <c r="A1" s="8" t="s">
        <v>0</v>
      </c>
      <c r="B1" s="8" t="s">
        <v>137</v>
      </c>
      <c r="C1" s="8" t="s">
        <v>138</v>
      </c>
      <c r="D1" s="8" t="s">
        <v>136</v>
      </c>
      <c r="E1" s="8" t="s">
        <v>43</v>
      </c>
      <c r="F1" s="8" t="s">
        <v>142</v>
      </c>
      <c r="G1" s="8" t="s">
        <v>141</v>
      </c>
    </row>
    <row r="2" spans="1:7" x14ac:dyDescent="0.25">
      <c r="A2" s="67" t="s">
        <v>139</v>
      </c>
      <c r="B2" s="67"/>
      <c r="C2" s="67"/>
      <c r="D2" s="67"/>
      <c r="E2" s="67"/>
      <c r="F2" s="67"/>
      <c r="G2" s="67"/>
    </row>
    <row r="3" spans="1:7" x14ac:dyDescent="0.25">
      <c r="A3" s="5">
        <v>1872</v>
      </c>
      <c r="F3" s="1">
        <v>15.9</v>
      </c>
    </row>
    <row r="4" spans="1:7" x14ac:dyDescent="0.25">
      <c r="A4" s="5">
        <v>1873</v>
      </c>
      <c r="F4" s="1"/>
    </row>
    <row r="5" spans="1:7" x14ac:dyDescent="0.25">
      <c r="A5" s="5">
        <v>1874</v>
      </c>
      <c r="F5" s="1"/>
    </row>
    <row r="6" spans="1:7" x14ac:dyDescent="0.25">
      <c r="A6" s="5">
        <v>1875</v>
      </c>
      <c r="F6" s="1"/>
    </row>
    <row r="7" spans="1:7" x14ac:dyDescent="0.25">
      <c r="A7" s="5">
        <v>1876</v>
      </c>
      <c r="F7" s="1"/>
    </row>
    <row r="8" spans="1:7" x14ac:dyDescent="0.25">
      <c r="A8" s="5">
        <v>1877</v>
      </c>
      <c r="F8" s="1"/>
    </row>
    <row r="9" spans="1:7" x14ac:dyDescent="0.25">
      <c r="A9" s="5">
        <v>1878</v>
      </c>
      <c r="F9" s="1"/>
    </row>
    <row r="10" spans="1:7" x14ac:dyDescent="0.25">
      <c r="A10" s="5">
        <v>1879</v>
      </c>
      <c r="F10" s="1"/>
    </row>
    <row r="11" spans="1:7" x14ac:dyDescent="0.25">
      <c r="A11" s="5">
        <v>1880</v>
      </c>
      <c r="F11" s="1">
        <v>14.7</v>
      </c>
    </row>
    <row r="12" spans="1:7" x14ac:dyDescent="0.25">
      <c r="A12" s="5">
        <v>1881</v>
      </c>
      <c r="F12" s="1"/>
    </row>
    <row r="13" spans="1:7" x14ac:dyDescent="0.25">
      <c r="A13" s="5">
        <v>1882</v>
      </c>
      <c r="F13" s="1"/>
    </row>
    <row r="14" spans="1:7" x14ac:dyDescent="0.25">
      <c r="A14" s="5">
        <v>1883</v>
      </c>
      <c r="F14" s="1"/>
    </row>
    <row r="15" spans="1:7" x14ac:dyDescent="0.25">
      <c r="A15" s="5">
        <v>1884</v>
      </c>
      <c r="F15" s="1"/>
    </row>
    <row r="16" spans="1:7" x14ac:dyDescent="0.25">
      <c r="A16" s="5">
        <v>1885</v>
      </c>
      <c r="F16" s="1"/>
    </row>
    <row r="17" spans="1:6" x14ac:dyDescent="0.25">
      <c r="A17" s="5">
        <v>1886</v>
      </c>
      <c r="F17" s="1"/>
    </row>
    <row r="18" spans="1:6" x14ac:dyDescent="0.25">
      <c r="A18" s="5">
        <v>1887</v>
      </c>
      <c r="F18" s="1"/>
    </row>
    <row r="19" spans="1:6" x14ac:dyDescent="0.25">
      <c r="A19" s="5">
        <v>1888</v>
      </c>
      <c r="F19" s="1"/>
    </row>
    <row r="20" spans="1:6" x14ac:dyDescent="0.25">
      <c r="A20" s="5">
        <v>1889</v>
      </c>
      <c r="F20" s="1"/>
    </row>
    <row r="21" spans="1:6" x14ac:dyDescent="0.25">
      <c r="A21" s="5">
        <v>1890</v>
      </c>
      <c r="F21" s="1">
        <v>16.5</v>
      </c>
    </row>
    <row r="22" spans="1:6" x14ac:dyDescent="0.25">
      <c r="A22" s="5">
        <v>1891</v>
      </c>
      <c r="F22" s="1"/>
    </row>
    <row r="23" spans="1:6" x14ac:dyDescent="0.25">
      <c r="A23" s="5">
        <v>1892</v>
      </c>
      <c r="F23" s="1"/>
    </row>
    <row r="24" spans="1:6" x14ac:dyDescent="0.25">
      <c r="A24" s="5">
        <v>1893</v>
      </c>
      <c r="F24" s="1"/>
    </row>
    <row r="25" spans="1:6" x14ac:dyDescent="0.25">
      <c r="A25" s="5">
        <v>1894</v>
      </c>
      <c r="F25" s="1"/>
    </row>
    <row r="26" spans="1:6" x14ac:dyDescent="0.25">
      <c r="A26" s="5">
        <v>1895</v>
      </c>
      <c r="F26" s="1"/>
    </row>
    <row r="27" spans="1:6" x14ac:dyDescent="0.25">
      <c r="A27" s="5">
        <v>1896</v>
      </c>
      <c r="F27" s="1"/>
    </row>
    <row r="28" spans="1:6" x14ac:dyDescent="0.25">
      <c r="A28" s="5">
        <v>1897</v>
      </c>
      <c r="F28" s="1"/>
    </row>
    <row r="29" spans="1:6" x14ac:dyDescent="0.25">
      <c r="A29" s="5">
        <v>1898</v>
      </c>
      <c r="F29" s="1"/>
    </row>
    <row r="30" spans="1:6" x14ac:dyDescent="0.25">
      <c r="A30" s="5">
        <v>1899</v>
      </c>
      <c r="F30" s="1"/>
    </row>
    <row r="31" spans="1:6" x14ac:dyDescent="0.25">
      <c r="A31" s="5">
        <v>1900</v>
      </c>
      <c r="F31" s="1">
        <v>27.9</v>
      </c>
    </row>
    <row r="32" spans="1:6" x14ac:dyDescent="0.25">
      <c r="A32" s="5">
        <v>1901</v>
      </c>
      <c r="F32" s="1"/>
    </row>
    <row r="33" spans="1:6" x14ac:dyDescent="0.25">
      <c r="A33" s="5">
        <v>1902</v>
      </c>
      <c r="F33" s="1"/>
    </row>
    <row r="34" spans="1:6" x14ac:dyDescent="0.25">
      <c r="A34" s="5">
        <v>1903</v>
      </c>
      <c r="F34" s="1">
        <v>31.2</v>
      </c>
    </row>
    <row r="35" spans="1:6" x14ac:dyDescent="0.25">
      <c r="A35" s="5">
        <v>1904</v>
      </c>
      <c r="F35" s="1"/>
    </row>
    <row r="36" spans="1:6" x14ac:dyDescent="0.25">
      <c r="A36" s="5">
        <v>1905</v>
      </c>
      <c r="F36" s="1"/>
    </row>
    <row r="37" spans="1:6" x14ac:dyDescent="0.25">
      <c r="A37" s="5">
        <v>1906</v>
      </c>
      <c r="F37" s="1">
        <v>30.8</v>
      </c>
    </row>
    <row r="38" spans="1:6" x14ac:dyDescent="0.25">
      <c r="A38" s="5">
        <v>1907</v>
      </c>
      <c r="F38" s="1"/>
    </row>
    <row r="39" spans="1:6" x14ac:dyDescent="0.25">
      <c r="A39" s="5">
        <v>1908</v>
      </c>
      <c r="F39" s="1"/>
    </row>
    <row r="40" spans="1:6" x14ac:dyDescent="0.25">
      <c r="A40" s="5">
        <v>1909</v>
      </c>
      <c r="F40" s="1">
        <v>30.9</v>
      </c>
    </row>
    <row r="41" spans="1:6" x14ac:dyDescent="0.25">
      <c r="A41" s="5">
        <v>1910</v>
      </c>
      <c r="F41" s="1"/>
    </row>
    <row r="42" spans="1:6" x14ac:dyDescent="0.25">
      <c r="A42" s="5">
        <v>1911</v>
      </c>
      <c r="F42" s="1"/>
    </row>
    <row r="43" spans="1:6" x14ac:dyDescent="0.25">
      <c r="A43" s="5">
        <v>1912</v>
      </c>
      <c r="F43" s="1">
        <v>30</v>
      </c>
    </row>
    <row r="44" spans="1:6" x14ac:dyDescent="0.25">
      <c r="A44" s="5">
        <v>1913</v>
      </c>
      <c r="F44" s="1"/>
    </row>
    <row r="45" spans="1:6" x14ac:dyDescent="0.25">
      <c r="A45" s="5">
        <v>1914</v>
      </c>
      <c r="F45" s="1"/>
    </row>
    <row r="46" spans="1:6" x14ac:dyDescent="0.25">
      <c r="A46" s="5">
        <v>1915</v>
      </c>
      <c r="F46" s="1"/>
    </row>
    <row r="47" spans="1:6" x14ac:dyDescent="0.25">
      <c r="A47" s="5">
        <v>1916</v>
      </c>
      <c r="F47" s="1"/>
    </row>
    <row r="48" spans="1:6" x14ac:dyDescent="0.25">
      <c r="A48" s="5">
        <v>1917</v>
      </c>
      <c r="F48" s="1"/>
    </row>
    <row r="49" spans="1:6" x14ac:dyDescent="0.25">
      <c r="A49" s="5">
        <v>1918</v>
      </c>
      <c r="F49" s="1"/>
    </row>
    <row r="50" spans="1:6" x14ac:dyDescent="0.25">
      <c r="A50" s="5">
        <v>1919</v>
      </c>
      <c r="F50" s="1"/>
    </row>
    <row r="51" spans="1:6" x14ac:dyDescent="0.25">
      <c r="A51" s="5">
        <v>1920</v>
      </c>
      <c r="F51" s="1">
        <v>15.3</v>
      </c>
    </row>
    <row r="52" spans="1:6" x14ac:dyDescent="0.25">
      <c r="A52" s="5">
        <v>1921</v>
      </c>
      <c r="F52" s="1"/>
    </row>
    <row r="53" spans="1:6" x14ac:dyDescent="0.25">
      <c r="A53" s="5">
        <v>1922</v>
      </c>
      <c r="F53" s="1"/>
    </row>
    <row r="54" spans="1:6" x14ac:dyDescent="0.25">
      <c r="A54" s="5">
        <v>1923</v>
      </c>
      <c r="F54" s="1">
        <v>16</v>
      </c>
    </row>
    <row r="55" spans="1:6" x14ac:dyDescent="0.25">
      <c r="A55" s="5">
        <v>1924</v>
      </c>
      <c r="F55" s="1"/>
    </row>
    <row r="56" spans="1:6" x14ac:dyDescent="0.25">
      <c r="A56" s="5">
        <v>1925</v>
      </c>
      <c r="F56" s="1"/>
    </row>
    <row r="57" spans="1:6" x14ac:dyDescent="0.25">
      <c r="A57" s="5">
        <v>1926</v>
      </c>
      <c r="F57" s="1">
        <v>22.7</v>
      </c>
    </row>
    <row r="58" spans="1:6" x14ac:dyDescent="0.25">
      <c r="A58" s="5">
        <v>1927</v>
      </c>
      <c r="F58" s="1"/>
    </row>
    <row r="59" spans="1:6" x14ac:dyDescent="0.25">
      <c r="A59" s="5">
        <v>1928</v>
      </c>
      <c r="F59" s="1"/>
    </row>
    <row r="60" spans="1:6" x14ac:dyDescent="0.25">
      <c r="A60" s="5">
        <v>1929</v>
      </c>
      <c r="F60" s="1">
        <v>27</v>
      </c>
    </row>
    <row r="61" spans="1:6" x14ac:dyDescent="0.25">
      <c r="A61" s="5">
        <v>1930</v>
      </c>
      <c r="F61" s="1"/>
    </row>
    <row r="62" spans="1:6" x14ac:dyDescent="0.25">
      <c r="A62" s="5">
        <v>1931</v>
      </c>
      <c r="F62" s="1"/>
    </row>
    <row r="63" spans="1:6" x14ac:dyDescent="0.25">
      <c r="A63" s="5">
        <v>1932</v>
      </c>
      <c r="F63" s="1">
        <v>24.1</v>
      </c>
    </row>
    <row r="64" spans="1:6" x14ac:dyDescent="0.25">
      <c r="A64" s="5">
        <v>1933</v>
      </c>
      <c r="F64" s="1"/>
    </row>
    <row r="65" spans="1:6" x14ac:dyDescent="0.25">
      <c r="A65" s="5">
        <v>1934</v>
      </c>
      <c r="F65" s="1"/>
    </row>
    <row r="66" spans="1:6" x14ac:dyDescent="0.25">
      <c r="A66" s="5">
        <v>1935</v>
      </c>
      <c r="F66" s="1">
        <v>27.2</v>
      </c>
    </row>
    <row r="67" spans="1:6" x14ac:dyDescent="0.25">
      <c r="A67" s="5">
        <v>1936</v>
      </c>
      <c r="F67" s="1"/>
    </row>
    <row r="68" spans="1:6" x14ac:dyDescent="0.25">
      <c r="A68" s="5">
        <v>1937</v>
      </c>
      <c r="F68" s="1"/>
    </row>
    <row r="69" spans="1:6" x14ac:dyDescent="0.25">
      <c r="A69" s="5">
        <v>1938</v>
      </c>
      <c r="F69" s="1">
        <v>20.8</v>
      </c>
    </row>
    <row r="70" spans="1:6" x14ac:dyDescent="0.25">
      <c r="A70" s="5">
        <v>1939</v>
      </c>
      <c r="F70" s="1"/>
    </row>
    <row r="71" spans="1:6" x14ac:dyDescent="0.25">
      <c r="A71" s="5">
        <v>1940</v>
      </c>
      <c r="F71" s="1"/>
    </row>
    <row r="72" spans="1:6" x14ac:dyDescent="0.25">
      <c r="A72" s="5">
        <v>1941</v>
      </c>
      <c r="F72" s="1"/>
    </row>
    <row r="73" spans="1:6" x14ac:dyDescent="0.25">
      <c r="A73" s="5">
        <v>1942</v>
      </c>
      <c r="F73" s="1"/>
    </row>
    <row r="74" spans="1:6" x14ac:dyDescent="0.25">
      <c r="A74" s="5">
        <v>1943</v>
      </c>
      <c r="F74" s="1"/>
    </row>
    <row r="75" spans="1:6" x14ac:dyDescent="0.25">
      <c r="A75" s="5">
        <v>1944</v>
      </c>
      <c r="F75" s="1"/>
    </row>
    <row r="76" spans="1:6" x14ac:dyDescent="0.25">
      <c r="A76" s="5">
        <v>1945</v>
      </c>
      <c r="F76" s="1"/>
    </row>
    <row r="77" spans="1:6" x14ac:dyDescent="0.25">
      <c r="A77" s="5">
        <v>1946</v>
      </c>
      <c r="F77" s="1"/>
    </row>
    <row r="78" spans="1:6" x14ac:dyDescent="0.25">
      <c r="A78" s="5">
        <v>1947</v>
      </c>
      <c r="F78" s="1">
        <v>9.1</v>
      </c>
    </row>
    <row r="79" spans="1:6" x14ac:dyDescent="0.25">
      <c r="A79" s="5">
        <v>1948</v>
      </c>
      <c r="F79" s="1"/>
    </row>
    <row r="80" spans="1:6" x14ac:dyDescent="0.25">
      <c r="A80" s="5">
        <v>1949</v>
      </c>
      <c r="F80" s="1"/>
    </row>
    <row r="81" spans="1:6" x14ac:dyDescent="0.25">
      <c r="A81" s="5">
        <v>1950</v>
      </c>
      <c r="F81" s="1">
        <v>12.9</v>
      </c>
    </row>
    <row r="82" spans="1:6" x14ac:dyDescent="0.25">
      <c r="A82" s="5">
        <v>1951</v>
      </c>
      <c r="F82" s="1"/>
    </row>
    <row r="83" spans="1:6" x14ac:dyDescent="0.25">
      <c r="A83" s="5">
        <v>1952</v>
      </c>
      <c r="F83" s="1"/>
    </row>
    <row r="84" spans="1:6" x14ac:dyDescent="0.25">
      <c r="A84" s="5">
        <v>1953</v>
      </c>
      <c r="F84" s="1">
        <v>12.1</v>
      </c>
    </row>
    <row r="85" spans="1:6" x14ac:dyDescent="0.25">
      <c r="A85" s="5">
        <v>1954</v>
      </c>
      <c r="F85" s="1"/>
    </row>
    <row r="86" spans="1:6" x14ac:dyDescent="0.25">
      <c r="A86" s="5">
        <v>1955</v>
      </c>
      <c r="F86" s="1"/>
    </row>
    <row r="87" spans="1:6" x14ac:dyDescent="0.25">
      <c r="A87" s="5">
        <v>1956</v>
      </c>
      <c r="F87" s="1">
        <v>12.3</v>
      </c>
    </row>
    <row r="88" spans="1:6" x14ac:dyDescent="0.25">
      <c r="A88" s="5">
        <v>1957</v>
      </c>
      <c r="F88" s="1"/>
    </row>
    <row r="89" spans="1:6" x14ac:dyDescent="0.25">
      <c r="A89" s="5">
        <v>1958</v>
      </c>
      <c r="F89" s="1"/>
    </row>
    <row r="90" spans="1:6" x14ac:dyDescent="0.25">
      <c r="A90" s="5">
        <v>1959</v>
      </c>
      <c r="F90" s="1">
        <v>13.1</v>
      </c>
    </row>
    <row r="91" spans="1:6" x14ac:dyDescent="0.25">
      <c r="A91" s="5">
        <v>1960</v>
      </c>
      <c r="F91" s="1"/>
    </row>
    <row r="92" spans="1:6" x14ac:dyDescent="0.25">
      <c r="A92" s="5">
        <v>1961</v>
      </c>
      <c r="F92" s="1"/>
    </row>
    <row r="93" spans="1:6" x14ac:dyDescent="0.25">
      <c r="A93" s="5">
        <v>1962</v>
      </c>
      <c r="F93" s="1">
        <v>14.8</v>
      </c>
    </row>
    <row r="94" spans="1:6" x14ac:dyDescent="0.25">
      <c r="A94" s="5">
        <v>1963</v>
      </c>
      <c r="F94" s="1"/>
    </row>
    <row r="95" spans="1:6" x14ac:dyDescent="0.25">
      <c r="A95" s="5">
        <v>1964</v>
      </c>
      <c r="F95" s="1"/>
    </row>
    <row r="96" spans="1:6" x14ac:dyDescent="0.25">
      <c r="A96" s="5">
        <v>1965</v>
      </c>
      <c r="F96" s="1">
        <v>14.7</v>
      </c>
    </row>
    <row r="97" spans="1:7" x14ac:dyDescent="0.25">
      <c r="A97" s="5">
        <v>1966</v>
      </c>
      <c r="F97" s="1"/>
    </row>
    <row r="98" spans="1:7" x14ac:dyDescent="0.25">
      <c r="A98" s="5">
        <v>1967</v>
      </c>
      <c r="F98" s="1"/>
    </row>
    <row r="99" spans="1:7" x14ac:dyDescent="0.25">
      <c r="A99" s="5">
        <v>1968</v>
      </c>
      <c r="F99" s="1">
        <v>15.2</v>
      </c>
    </row>
    <row r="100" spans="1:7" x14ac:dyDescent="0.25">
      <c r="A100" s="5">
        <v>1969</v>
      </c>
      <c r="F100" s="1"/>
    </row>
    <row r="101" spans="1:7" x14ac:dyDescent="0.25">
      <c r="A101" s="5">
        <v>1970</v>
      </c>
      <c r="F101" s="1"/>
    </row>
    <row r="102" spans="1:7" x14ac:dyDescent="0.25">
      <c r="A102" s="5">
        <v>1971</v>
      </c>
      <c r="F102" s="1">
        <v>14.5</v>
      </c>
    </row>
    <row r="103" spans="1:7" x14ac:dyDescent="0.25">
      <c r="A103" s="5">
        <v>1972</v>
      </c>
      <c r="F103" s="1"/>
    </row>
    <row r="104" spans="1:7" x14ac:dyDescent="0.25">
      <c r="A104" s="67" t="s">
        <v>140</v>
      </c>
      <c r="B104" s="67"/>
      <c r="C104" s="67"/>
      <c r="D104" s="67"/>
      <c r="E104" s="67"/>
      <c r="F104" s="67"/>
      <c r="G104" s="67"/>
    </row>
    <row r="105" spans="1:7" x14ac:dyDescent="0.25">
      <c r="A105" s="5">
        <v>1973</v>
      </c>
      <c r="B105">
        <v>74</v>
      </c>
      <c r="C105">
        <v>22.2</v>
      </c>
      <c r="D105">
        <f t="shared" ref="D105:D129" si="0">SUM(B105-C105)</f>
        <v>51.8</v>
      </c>
      <c r="E105" s="19">
        <v>430.7</v>
      </c>
      <c r="F105">
        <f>(D105/E105)*100</f>
        <v>12.026932899930346</v>
      </c>
      <c r="G105">
        <f>(B105/E105)*100</f>
        <v>17.181332714186208</v>
      </c>
    </row>
    <row r="106" spans="1:7" x14ac:dyDescent="0.25">
      <c r="A106" s="5">
        <v>1974</v>
      </c>
      <c r="B106">
        <v>88.3</v>
      </c>
      <c r="C106">
        <v>44.9</v>
      </c>
      <c r="D106">
        <f t="shared" si="0"/>
        <v>43.4</v>
      </c>
      <c r="E106" s="19">
        <v>528.70000000000005</v>
      </c>
      <c r="F106">
        <f t="shared" ref="F106:F129" si="1">(D106/E106)*100</f>
        <v>8.2088140722526948</v>
      </c>
      <c r="G106">
        <f t="shared" ref="G106:G144" si="2">(B106/E106)*100</f>
        <v>16.701342916587855</v>
      </c>
    </row>
    <row r="107" spans="1:7" x14ac:dyDescent="0.25">
      <c r="A107" s="5">
        <v>1975</v>
      </c>
      <c r="B107">
        <v>107.8</v>
      </c>
      <c r="C107">
        <v>39.5</v>
      </c>
      <c r="D107">
        <f t="shared" si="0"/>
        <v>68.3</v>
      </c>
      <c r="E107" s="19">
        <v>644.70000000000005</v>
      </c>
      <c r="F107">
        <f t="shared" si="1"/>
        <v>10.59407476345587</v>
      </c>
      <c r="G107">
        <f t="shared" si="2"/>
        <v>16.720955483170467</v>
      </c>
    </row>
    <row r="108" spans="1:7" x14ac:dyDescent="0.25">
      <c r="A108" s="5">
        <v>1976</v>
      </c>
      <c r="B108">
        <v>127.5</v>
      </c>
      <c r="C108">
        <v>42.3</v>
      </c>
      <c r="D108">
        <f t="shared" si="0"/>
        <v>85.2</v>
      </c>
      <c r="E108" s="19">
        <v>748</v>
      </c>
      <c r="F108">
        <f t="shared" si="1"/>
        <v>11.390374331550802</v>
      </c>
      <c r="G108">
        <f t="shared" si="2"/>
        <v>17.045454545454543</v>
      </c>
    </row>
    <row r="109" spans="1:7" x14ac:dyDescent="0.25">
      <c r="A109" s="5">
        <v>1977</v>
      </c>
      <c r="B109">
        <v>140.6</v>
      </c>
      <c r="C109">
        <v>52.3</v>
      </c>
      <c r="D109">
        <f t="shared" si="0"/>
        <v>88.3</v>
      </c>
      <c r="E109" s="19">
        <v>841.8</v>
      </c>
      <c r="F109">
        <f t="shared" si="1"/>
        <v>10.489427417438822</v>
      </c>
      <c r="G109">
        <f t="shared" si="2"/>
        <v>16.702304585412211</v>
      </c>
    </row>
    <row r="110" spans="1:7" x14ac:dyDescent="0.25">
      <c r="A110" s="5">
        <v>1978</v>
      </c>
      <c r="B110">
        <v>158</v>
      </c>
      <c r="C110">
        <v>61.8</v>
      </c>
      <c r="D110">
        <f t="shared" si="0"/>
        <v>96.2</v>
      </c>
      <c r="E110" s="19">
        <v>976.6</v>
      </c>
      <c r="F110">
        <f t="shared" si="1"/>
        <v>9.8505017407331561</v>
      </c>
      <c r="G110">
        <f t="shared" si="2"/>
        <v>16.178578742576285</v>
      </c>
    </row>
    <row r="111" spans="1:7" x14ac:dyDescent="0.25">
      <c r="A111" s="5">
        <v>1979</v>
      </c>
      <c r="B111">
        <v>180.4</v>
      </c>
      <c r="C111">
        <v>71.8</v>
      </c>
      <c r="D111">
        <f t="shared" si="0"/>
        <v>108.60000000000001</v>
      </c>
      <c r="E111" s="19">
        <v>1125.8</v>
      </c>
      <c r="F111">
        <f t="shared" si="1"/>
        <v>9.6464736187599947</v>
      </c>
      <c r="G111">
        <f t="shared" si="2"/>
        <v>16.024160596908864</v>
      </c>
    </row>
    <row r="112" spans="1:7" x14ac:dyDescent="0.25">
      <c r="A112" s="5">
        <v>1980</v>
      </c>
      <c r="B112">
        <v>206.2</v>
      </c>
      <c r="C112">
        <v>83</v>
      </c>
      <c r="D112">
        <f t="shared" si="0"/>
        <v>123.19999999999999</v>
      </c>
      <c r="E112" s="19">
        <v>1299</v>
      </c>
      <c r="F112">
        <f t="shared" si="1"/>
        <v>9.4842186297151638</v>
      </c>
      <c r="G112">
        <f t="shared" si="2"/>
        <v>15.873749037721325</v>
      </c>
    </row>
    <row r="113" spans="1:7" x14ac:dyDescent="0.25">
      <c r="A113" s="5">
        <v>1981</v>
      </c>
      <c r="B113">
        <v>240</v>
      </c>
      <c r="C113">
        <v>96.4</v>
      </c>
      <c r="D113">
        <f t="shared" si="0"/>
        <v>143.6</v>
      </c>
      <c r="E113" s="19">
        <v>1550</v>
      </c>
      <c r="F113">
        <f t="shared" si="1"/>
        <v>9.2645161290322573</v>
      </c>
      <c r="G113">
        <f t="shared" si="2"/>
        <v>15.483870967741936</v>
      </c>
    </row>
    <row r="114" spans="1:7" x14ac:dyDescent="0.25">
      <c r="A114" s="5">
        <v>1982</v>
      </c>
      <c r="B114">
        <v>277.8</v>
      </c>
      <c r="C114">
        <v>116.7</v>
      </c>
      <c r="D114">
        <f t="shared" si="0"/>
        <v>161.10000000000002</v>
      </c>
      <c r="E114" s="19">
        <v>1826.7</v>
      </c>
      <c r="F114">
        <f t="shared" si="1"/>
        <v>8.8191821317129264</v>
      </c>
      <c r="G114">
        <f t="shared" si="2"/>
        <v>15.207751683363444</v>
      </c>
    </row>
    <row r="115" spans="1:7" x14ac:dyDescent="0.25">
      <c r="A115" s="5">
        <v>1983</v>
      </c>
      <c r="B115">
        <v>303.89999999999998</v>
      </c>
      <c r="C115">
        <v>115.2</v>
      </c>
      <c r="D115">
        <f t="shared" si="0"/>
        <v>188.7</v>
      </c>
      <c r="E115" s="19">
        <v>1874.4</v>
      </c>
      <c r="F115">
        <f t="shared" si="1"/>
        <v>10.067221510883481</v>
      </c>
      <c r="G115">
        <f t="shared" si="2"/>
        <v>16.213188220230471</v>
      </c>
    </row>
    <row r="116" spans="1:7" x14ac:dyDescent="0.25">
      <c r="A116" s="5">
        <v>1984</v>
      </c>
      <c r="B116">
        <v>341.5</v>
      </c>
      <c r="C116">
        <v>129.6</v>
      </c>
      <c r="D116">
        <f t="shared" si="0"/>
        <v>211.9</v>
      </c>
      <c r="E116" s="19">
        <v>2115.6</v>
      </c>
      <c r="F116">
        <f t="shared" si="1"/>
        <v>10.016071090943468</v>
      </c>
      <c r="G116">
        <f t="shared" si="2"/>
        <v>16.141992815276989</v>
      </c>
    </row>
    <row r="117" spans="1:7" x14ac:dyDescent="0.25">
      <c r="A117" s="5">
        <v>1985</v>
      </c>
      <c r="B117">
        <v>365</v>
      </c>
      <c r="C117">
        <v>122.5</v>
      </c>
      <c r="D117">
        <f t="shared" si="0"/>
        <v>242.5</v>
      </c>
      <c r="E117" s="19">
        <v>2308.4</v>
      </c>
      <c r="F117">
        <f t="shared" si="1"/>
        <v>10.505111765725177</v>
      </c>
      <c r="G117">
        <f t="shared" si="2"/>
        <v>15.811817709235834</v>
      </c>
    </row>
    <row r="118" spans="1:7" x14ac:dyDescent="0.25">
      <c r="A118" s="5">
        <v>1986</v>
      </c>
      <c r="B118">
        <v>404.3</v>
      </c>
      <c r="C118">
        <v>134</v>
      </c>
      <c r="D118">
        <f t="shared" si="0"/>
        <v>270.3</v>
      </c>
      <c r="E118" s="19">
        <v>2503.6999999999998</v>
      </c>
      <c r="F118">
        <f t="shared" si="1"/>
        <v>10.796021887606344</v>
      </c>
      <c r="G118">
        <f t="shared" si="2"/>
        <v>16.148100810800017</v>
      </c>
    </row>
    <row r="119" spans="1:7" x14ac:dyDescent="0.25">
      <c r="A119" s="5">
        <v>1987</v>
      </c>
      <c r="B119">
        <v>452.1</v>
      </c>
      <c r="C119">
        <v>152.5</v>
      </c>
      <c r="D119">
        <f t="shared" si="0"/>
        <v>299.60000000000002</v>
      </c>
      <c r="E119" s="19">
        <v>2680.8</v>
      </c>
      <c r="F119">
        <f t="shared" si="1"/>
        <v>11.175768427335123</v>
      </c>
      <c r="G119">
        <f t="shared" si="2"/>
        <v>16.864368845120858</v>
      </c>
    </row>
    <row r="120" spans="1:7" x14ac:dyDescent="0.25">
      <c r="A120" s="5">
        <v>1988</v>
      </c>
      <c r="B120">
        <v>475</v>
      </c>
      <c r="C120">
        <v>163.19999999999999</v>
      </c>
      <c r="D120">
        <f t="shared" si="0"/>
        <v>311.8</v>
      </c>
      <c r="E120" s="19">
        <v>2800.9</v>
      </c>
      <c r="F120">
        <f t="shared" si="1"/>
        <v>11.132136099111001</v>
      </c>
      <c r="G120">
        <f t="shared" si="2"/>
        <v>16.958834660287764</v>
      </c>
    </row>
    <row r="121" spans="1:7" x14ac:dyDescent="0.25">
      <c r="A121" s="5">
        <v>1989</v>
      </c>
      <c r="B121">
        <v>519.20000000000005</v>
      </c>
      <c r="C121">
        <v>175.3</v>
      </c>
      <c r="D121">
        <f t="shared" si="0"/>
        <v>343.90000000000003</v>
      </c>
      <c r="E121" s="19">
        <v>2982.2</v>
      </c>
      <c r="F121">
        <f t="shared" si="1"/>
        <v>11.531755080142178</v>
      </c>
      <c r="G121">
        <f t="shared" si="2"/>
        <v>17.409965797062572</v>
      </c>
    </row>
    <row r="122" spans="1:7" x14ac:dyDescent="0.25">
      <c r="A122" s="5">
        <v>1990</v>
      </c>
      <c r="B122">
        <v>552.29999999999995</v>
      </c>
      <c r="C122">
        <v>192.7</v>
      </c>
      <c r="D122">
        <f t="shared" si="0"/>
        <v>359.59999999999997</v>
      </c>
      <c r="E122" s="19">
        <v>3146.9</v>
      </c>
      <c r="F122">
        <f t="shared" si="1"/>
        <v>11.427118751787473</v>
      </c>
      <c r="G122">
        <f t="shared" si="2"/>
        <v>17.550605357653563</v>
      </c>
    </row>
    <row r="123" spans="1:7" x14ac:dyDescent="0.25">
      <c r="A123" s="5">
        <v>1991</v>
      </c>
      <c r="B123">
        <v>585.70000000000005</v>
      </c>
      <c r="C123">
        <v>207.2</v>
      </c>
      <c r="D123">
        <f t="shared" si="0"/>
        <v>378.50000000000006</v>
      </c>
      <c r="E123" s="19">
        <v>3357.8</v>
      </c>
      <c r="F123">
        <f t="shared" si="1"/>
        <v>11.27226159985705</v>
      </c>
      <c r="G123">
        <f t="shared" si="2"/>
        <v>17.442968610399667</v>
      </c>
    </row>
    <row r="124" spans="1:7" x14ac:dyDescent="0.25">
      <c r="A124" s="5">
        <v>1992</v>
      </c>
      <c r="B124">
        <v>631.6</v>
      </c>
      <c r="C124">
        <v>225.9</v>
      </c>
      <c r="D124">
        <f t="shared" si="0"/>
        <v>405.70000000000005</v>
      </c>
      <c r="E124" s="19">
        <v>3572.2</v>
      </c>
      <c r="F124">
        <f t="shared" si="1"/>
        <v>11.357146856279046</v>
      </c>
      <c r="G124">
        <f t="shared" si="2"/>
        <v>17.680980908123846</v>
      </c>
    </row>
    <row r="125" spans="1:7" x14ac:dyDescent="0.25">
      <c r="A125" s="5">
        <v>1993</v>
      </c>
      <c r="B125">
        <v>708.5</v>
      </c>
      <c r="C125">
        <v>247.9</v>
      </c>
      <c r="D125">
        <f t="shared" si="0"/>
        <v>460.6</v>
      </c>
      <c r="E125" s="19">
        <v>4027.5</v>
      </c>
      <c r="F125">
        <f t="shared" si="1"/>
        <v>11.436374922408442</v>
      </c>
      <c r="G125">
        <f t="shared" si="2"/>
        <v>17.591558038485413</v>
      </c>
    </row>
    <row r="126" spans="1:7" x14ac:dyDescent="0.25">
      <c r="A126" s="5">
        <v>1994</v>
      </c>
      <c r="B126">
        <v>739.9</v>
      </c>
      <c r="C126">
        <v>255</v>
      </c>
      <c r="D126">
        <f t="shared" si="0"/>
        <v>484.9</v>
      </c>
      <c r="E126" s="19">
        <v>4169.7</v>
      </c>
      <c r="F126">
        <f t="shared" si="1"/>
        <v>11.629133990454948</v>
      </c>
      <c r="G126">
        <f t="shared" si="2"/>
        <v>17.744681871597479</v>
      </c>
    </row>
    <row r="127" spans="1:7" x14ac:dyDescent="0.25">
      <c r="A127" s="5">
        <v>1995</v>
      </c>
      <c r="B127">
        <v>765.9</v>
      </c>
      <c r="C127">
        <v>269.60000000000002</v>
      </c>
      <c r="D127">
        <f t="shared" si="0"/>
        <v>496.29999999999995</v>
      </c>
      <c r="E127" s="19">
        <v>4427.8999999999996</v>
      </c>
      <c r="F127">
        <f t="shared" si="1"/>
        <v>11.208473542762935</v>
      </c>
      <c r="G127">
        <f t="shared" si="2"/>
        <v>17.297138598432664</v>
      </c>
    </row>
    <row r="128" spans="1:7" x14ac:dyDescent="0.25">
      <c r="A128" s="5">
        <v>1996</v>
      </c>
      <c r="B128">
        <v>775.6</v>
      </c>
      <c r="C128">
        <v>262.60000000000002</v>
      </c>
      <c r="D128">
        <f t="shared" si="0"/>
        <v>513</v>
      </c>
      <c r="E128" s="19">
        <v>4515.6000000000004</v>
      </c>
      <c r="F128">
        <f t="shared" si="1"/>
        <v>11.360616529364867</v>
      </c>
      <c r="G128">
        <f t="shared" si="2"/>
        <v>17.176012047125518</v>
      </c>
    </row>
    <row r="129" spans="1:7" x14ac:dyDescent="0.25">
      <c r="A129" s="5">
        <v>1997</v>
      </c>
      <c r="B129">
        <v>801.4</v>
      </c>
      <c r="C129">
        <v>279.89999999999998</v>
      </c>
      <c r="D129">
        <f t="shared" si="0"/>
        <v>521.5</v>
      </c>
      <c r="E129" s="19">
        <v>4598.7</v>
      </c>
      <c r="F129">
        <f t="shared" si="1"/>
        <v>11.340161349946724</v>
      </c>
      <c r="G129">
        <f t="shared" si="2"/>
        <v>17.426664057233566</v>
      </c>
    </row>
    <row r="130" spans="1:7" x14ac:dyDescent="0.25">
      <c r="A130" s="67" t="s">
        <v>42</v>
      </c>
      <c r="B130" s="67"/>
      <c r="C130" s="67"/>
      <c r="D130" s="67"/>
      <c r="E130" s="67"/>
      <c r="F130" s="67"/>
      <c r="G130" s="67"/>
    </row>
    <row r="131" spans="1:7" x14ac:dyDescent="0.25">
      <c r="A131" s="5">
        <v>1998</v>
      </c>
      <c r="B131">
        <v>126194</v>
      </c>
      <c r="E131">
        <v>697010</v>
      </c>
      <c r="G131">
        <f t="shared" si="2"/>
        <v>18.105048708052969</v>
      </c>
    </row>
    <row r="132" spans="1:7" x14ac:dyDescent="0.25">
      <c r="A132" s="5">
        <v>1999</v>
      </c>
      <c r="B132">
        <v>131657</v>
      </c>
      <c r="E132">
        <v>719046</v>
      </c>
      <c r="G132">
        <f t="shared" si="2"/>
        <v>18.309955134998319</v>
      </c>
    </row>
    <row r="133" spans="1:7" x14ac:dyDescent="0.25">
      <c r="A133" s="5">
        <v>2000</v>
      </c>
      <c r="B133">
        <v>141296</v>
      </c>
      <c r="E133">
        <v>744119</v>
      </c>
      <c r="G133">
        <f t="shared" si="2"/>
        <v>18.988360732624756</v>
      </c>
    </row>
    <row r="134" spans="1:7" x14ac:dyDescent="0.25">
      <c r="A134" s="5">
        <v>2001</v>
      </c>
      <c r="B134">
        <v>144698</v>
      </c>
      <c r="E134">
        <v>772649</v>
      </c>
      <c r="G134">
        <f t="shared" si="2"/>
        <v>18.727520517078258</v>
      </c>
    </row>
    <row r="135" spans="1:7" x14ac:dyDescent="0.25">
      <c r="A135" s="5">
        <v>2002</v>
      </c>
      <c r="B135">
        <v>154051</v>
      </c>
      <c r="E135">
        <v>815807</v>
      </c>
      <c r="G135">
        <f t="shared" si="2"/>
        <v>18.883265282107164</v>
      </c>
    </row>
    <row r="136" spans="1:7" x14ac:dyDescent="0.25">
      <c r="A136" s="5">
        <v>2003</v>
      </c>
      <c r="B136">
        <v>162971</v>
      </c>
      <c r="E136">
        <v>847957</v>
      </c>
      <c r="G136">
        <f t="shared" si="2"/>
        <v>19.219252863057914</v>
      </c>
    </row>
    <row r="137" spans="1:7" x14ac:dyDescent="0.25">
      <c r="A137" s="5">
        <v>2004</v>
      </c>
      <c r="B137">
        <v>177598</v>
      </c>
      <c r="E137">
        <v>881769</v>
      </c>
      <c r="G137">
        <f t="shared" si="2"/>
        <v>20.141102715110193</v>
      </c>
    </row>
    <row r="138" spans="1:7" x14ac:dyDescent="0.25">
      <c r="A138" s="5">
        <v>2005</v>
      </c>
      <c r="B138">
        <v>187146</v>
      </c>
      <c r="E138">
        <v>920351</v>
      </c>
      <c r="G138">
        <f t="shared" si="2"/>
        <v>20.334198582931947</v>
      </c>
    </row>
    <row r="139" spans="1:7" x14ac:dyDescent="0.25">
      <c r="A139" s="5">
        <v>2006</v>
      </c>
      <c r="B139">
        <v>198534</v>
      </c>
      <c r="E139">
        <v>952566</v>
      </c>
      <c r="G139">
        <f t="shared" si="2"/>
        <v>20.842020395437167</v>
      </c>
    </row>
    <row r="140" spans="1:7" x14ac:dyDescent="0.25">
      <c r="A140" s="5">
        <v>2007</v>
      </c>
      <c r="B140">
        <v>212908</v>
      </c>
      <c r="E140">
        <v>992619</v>
      </c>
      <c r="G140">
        <f t="shared" si="2"/>
        <v>21.449115924639766</v>
      </c>
    </row>
    <row r="141" spans="1:7" x14ac:dyDescent="0.25">
      <c r="A141" s="5">
        <v>2008</v>
      </c>
      <c r="B141">
        <v>222409</v>
      </c>
      <c r="E141">
        <v>1030025</v>
      </c>
      <c r="G141">
        <f t="shared" si="2"/>
        <v>21.592582704303293</v>
      </c>
    </row>
    <row r="142" spans="1:7" x14ac:dyDescent="0.25">
      <c r="A142" s="5">
        <v>2009</v>
      </c>
      <c r="B142">
        <v>229825</v>
      </c>
      <c r="E142">
        <v>1070585</v>
      </c>
      <c r="G142">
        <f t="shared" si="2"/>
        <v>21.467235203183307</v>
      </c>
    </row>
    <row r="143" spans="1:7" x14ac:dyDescent="0.25">
      <c r="A143" s="5">
        <v>2010</v>
      </c>
      <c r="B143">
        <v>229201</v>
      </c>
      <c r="E143">
        <v>1095602</v>
      </c>
      <c r="G143">
        <f t="shared" si="2"/>
        <v>20.920096896500738</v>
      </c>
    </row>
    <row r="144" spans="1:7" x14ac:dyDescent="0.25">
      <c r="A144" s="5">
        <v>2011</v>
      </c>
      <c r="B144">
        <v>234431</v>
      </c>
      <c r="E144">
        <v>1118728</v>
      </c>
      <c r="G144">
        <f t="shared" si="2"/>
        <v>20.955138335681241</v>
      </c>
    </row>
  </sheetData>
  <mergeCells count="3">
    <mergeCell ref="A2:G2"/>
    <mergeCell ref="A104:G104"/>
    <mergeCell ref="A130:G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Data</vt:lpstr>
      <vt:lpstr>Sources</vt:lpstr>
      <vt:lpstr>Australia</vt:lpstr>
      <vt:lpstr>Austria</vt:lpstr>
      <vt:lpstr>Belgium</vt:lpstr>
      <vt:lpstr>Canada</vt:lpstr>
      <vt:lpstr>Denmark</vt:lpstr>
      <vt:lpstr>Finland</vt:lpstr>
      <vt:lpstr>France</vt:lpstr>
      <vt:lpstr>Germany</vt:lpstr>
      <vt:lpstr>Greece</vt:lpstr>
      <vt:lpstr>Ireland</vt:lpstr>
      <vt:lpstr>Italy</vt:lpstr>
      <vt:lpstr>Japan</vt:lpstr>
      <vt:lpstr>Netherlands</vt:lpstr>
      <vt:lpstr>New Zealand</vt:lpstr>
      <vt:lpstr>Norway</vt:lpstr>
      <vt:lpstr>Portugal</vt:lpstr>
      <vt:lpstr>Spain</vt:lpstr>
      <vt:lpstr>Sweden</vt:lpstr>
      <vt:lpstr>Switzerland</vt:lpstr>
      <vt:lpstr>UK</vt:lpstr>
      <vt:lpstr>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shikhar</dc:creator>
  <cp:lastModifiedBy>Jefferey Sellers</cp:lastModifiedBy>
  <dcterms:created xsi:type="dcterms:W3CDTF">2013-06-18T07:24:12Z</dcterms:created>
  <dcterms:modified xsi:type="dcterms:W3CDTF">2021-02-27T07:41:47Z</dcterms:modified>
</cp:coreProperties>
</file>